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0" windowWidth="20730" windowHeight="11760" activeTab="2"/>
  </bookViews>
  <sheets>
    <sheet name="Ｈ30.10～H31．4月" sheetId="1" r:id="rId1"/>
    <sheet name="Ｒ１．5月～７月" sheetId="4" r:id="rId2"/>
    <sheet name="Ｈ30.10～Ｒ１．7月" sheetId="5" r:id="rId3"/>
    <sheet name="Sheet2" sheetId="2" r:id="rId4"/>
    <sheet name="Sheet3" sheetId="3" r:id="rId5"/>
  </sheets>
  <calcPr calcId="145621"/>
</workbook>
</file>

<file path=xl/calcChain.xml><?xml version="1.0" encoding="utf-8"?>
<calcChain xmlns="http://schemas.openxmlformats.org/spreadsheetml/2006/main">
  <c r="T17" i="5" l="1"/>
  <c r="R17" i="5"/>
  <c r="P17" i="5"/>
  <c r="N17" i="5"/>
  <c r="L17" i="5"/>
  <c r="J17" i="5"/>
  <c r="H17" i="5"/>
  <c r="F17" i="5"/>
  <c r="D17" i="5"/>
  <c r="BB44" i="5" l="1"/>
  <c r="AZ44" i="5"/>
  <c r="AM44" i="5"/>
  <c r="BD43" i="5"/>
  <c r="BD42" i="5"/>
  <c r="BD41" i="5"/>
  <c r="BD40" i="5"/>
  <c r="BD39" i="5"/>
  <c r="BD38" i="5"/>
  <c r="BD37" i="5"/>
  <c r="AS37" i="5"/>
  <c r="AO37" i="5"/>
  <c r="AG37" i="5"/>
  <c r="AC37" i="5"/>
  <c r="BD36" i="5"/>
  <c r="AS36" i="5"/>
  <c r="AO36" i="5"/>
  <c r="AG36" i="5"/>
  <c r="AC36" i="5"/>
  <c r="BD35" i="5"/>
  <c r="AS35" i="5"/>
  <c r="AO35" i="5"/>
  <c r="AG35" i="5"/>
  <c r="AC35" i="5"/>
  <c r="BD34" i="5"/>
  <c r="AS34" i="5"/>
  <c r="AO34" i="5"/>
  <c r="AG34" i="5"/>
  <c r="AC34" i="5"/>
  <c r="BD33" i="5"/>
  <c r="BD32" i="5"/>
  <c r="BD31" i="5"/>
  <c r="BD44" i="5" s="1"/>
  <c r="AS30" i="5"/>
  <c r="AO30" i="5"/>
  <c r="AG30" i="5"/>
  <c r="AC30" i="5"/>
  <c r="AS29" i="5"/>
  <c r="AO29" i="5"/>
  <c r="AG29" i="5"/>
  <c r="AC29" i="5"/>
  <c r="AS28" i="5"/>
  <c r="AO28" i="5"/>
  <c r="AG28" i="5"/>
  <c r="AC28" i="5"/>
  <c r="BB27" i="5"/>
  <c r="AZ27" i="5"/>
  <c r="AS27" i="5"/>
  <c r="AO27" i="5"/>
  <c r="AG27" i="5"/>
  <c r="AC27" i="5"/>
  <c r="BD26" i="5"/>
  <c r="BD25" i="5"/>
  <c r="BD24" i="5"/>
  <c r="BZ23" i="5"/>
  <c r="BX23" i="5"/>
  <c r="BD23" i="5"/>
  <c r="AS23" i="5"/>
  <c r="AO23" i="5"/>
  <c r="AG23" i="5"/>
  <c r="AC23" i="5"/>
  <c r="CB22" i="5"/>
  <c r="BD22" i="5"/>
  <c r="AS22" i="5"/>
  <c r="AO22" i="5"/>
  <c r="AG22" i="5"/>
  <c r="AC22" i="5"/>
  <c r="CB21" i="5"/>
  <c r="BD21" i="5"/>
  <c r="BD27" i="5" s="1"/>
  <c r="AS21" i="5"/>
  <c r="AO21" i="5"/>
  <c r="AG21" i="5"/>
  <c r="AC21" i="5"/>
  <c r="CB20" i="5"/>
  <c r="CB23" i="5" s="1"/>
  <c r="AS20" i="5"/>
  <c r="AO20" i="5"/>
  <c r="AG20" i="5"/>
  <c r="AC20" i="5"/>
  <c r="BZ16" i="5"/>
  <c r="BX16" i="5"/>
  <c r="BB16" i="5"/>
  <c r="AZ16" i="5"/>
  <c r="AS16" i="5"/>
  <c r="AO16" i="5"/>
  <c r="AG16" i="5"/>
  <c r="AC16" i="5"/>
  <c r="R16" i="5"/>
  <c r="L16" i="5"/>
  <c r="J16" i="5"/>
  <c r="F16" i="5"/>
  <c r="D16" i="5"/>
  <c r="CB15" i="5"/>
  <c r="BD15" i="5"/>
  <c r="AS15" i="5"/>
  <c r="AO15" i="5"/>
  <c r="AG15" i="5"/>
  <c r="AC15" i="5"/>
  <c r="N15" i="5"/>
  <c r="E44" i="5" s="1"/>
  <c r="H15" i="5"/>
  <c r="E36" i="5" s="1"/>
  <c r="CB14" i="5"/>
  <c r="BD14" i="5"/>
  <c r="AS14" i="5"/>
  <c r="AO14" i="5"/>
  <c r="AG14" i="5"/>
  <c r="AC14" i="5"/>
  <c r="N14" i="5"/>
  <c r="E43" i="5" s="1"/>
  <c r="H14" i="5"/>
  <c r="E35" i="5" s="1"/>
  <c r="CB13" i="5"/>
  <c r="BD13" i="5"/>
  <c r="AS13" i="5"/>
  <c r="AO13" i="5"/>
  <c r="AG13" i="5"/>
  <c r="AC13" i="5"/>
  <c r="N13" i="5"/>
  <c r="E42" i="5" s="1"/>
  <c r="H13" i="5"/>
  <c r="E34" i="5" s="1"/>
  <c r="CB12" i="5"/>
  <c r="BD12" i="5"/>
  <c r="N12" i="5"/>
  <c r="E41" i="5" s="1"/>
  <c r="H12" i="5"/>
  <c r="E33" i="5" s="1"/>
  <c r="CB11" i="5"/>
  <c r="BD11" i="5"/>
  <c r="CB10" i="5"/>
  <c r="BD10" i="5"/>
  <c r="CB9" i="5"/>
  <c r="BD9" i="5"/>
  <c r="AS9" i="5"/>
  <c r="AO9" i="5"/>
  <c r="AE9" i="5"/>
  <c r="AG9" i="5" s="1"/>
  <c r="AA9" i="5"/>
  <c r="AC9" i="5" s="1"/>
  <c r="CB8" i="5"/>
  <c r="BD8" i="5"/>
  <c r="AS8" i="5"/>
  <c r="AO8" i="5"/>
  <c r="AE8" i="5"/>
  <c r="AG8" i="5" s="1"/>
  <c r="AA8" i="5"/>
  <c r="AC8" i="5" s="1"/>
  <c r="CB7" i="5"/>
  <c r="BD7" i="5"/>
  <c r="AS7" i="5"/>
  <c r="AO7" i="5"/>
  <c r="AE7" i="5"/>
  <c r="AG7" i="5" s="1"/>
  <c r="AA7" i="5"/>
  <c r="AC7" i="5" s="1"/>
  <c r="CB6" i="5"/>
  <c r="BD6" i="5"/>
  <c r="BD16" i="5" s="1"/>
  <c r="AS6" i="5"/>
  <c r="AO6" i="5"/>
  <c r="AE6" i="5"/>
  <c r="AG6" i="5" s="1"/>
  <c r="AA6" i="5"/>
  <c r="AC6" i="5" s="1"/>
  <c r="CB5" i="5"/>
  <c r="CB16" i="5" s="1"/>
  <c r="CD6" i="5" l="1"/>
  <c r="CD7" i="5"/>
  <c r="CD8" i="5"/>
  <c r="BF7" i="5"/>
  <c r="BF8" i="5"/>
  <c r="CD5" i="5"/>
  <c r="BF6" i="5"/>
  <c r="BF9" i="5"/>
  <c r="CD9" i="5"/>
  <c r="BF10" i="5"/>
  <c r="CD10" i="5"/>
  <c r="BF11" i="5"/>
  <c r="CD11" i="5"/>
  <c r="BF12" i="5"/>
  <c r="CD12" i="5"/>
  <c r="BF13" i="5"/>
  <c r="CD13" i="5"/>
  <c r="BF14" i="5"/>
  <c r="CD14" i="5"/>
  <c r="BF15" i="5"/>
  <c r="CD15" i="5"/>
  <c r="CD21" i="5"/>
  <c r="BF22" i="5"/>
  <c r="CD22" i="5"/>
  <c r="BF23" i="5"/>
  <c r="BF24" i="5"/>
  <c r="BF25" i="5"/>
  <c r="BF26" i="5"/>
  <c r="BF32" i="5"/>
  <c r="BF33" i="5"/>
  <c r="BF34" i="5"/>
  <c r="BF35" i="5"/>
  <c r="BF36" i="5"/>
  <c r="BF37" i="5"/>
  <c r="BF38" i="5"/>
  <c r="BF39" i="5"/>
  <c r="BF40" i="5"/>
  <c r="BF41" i="5"/>
  <c r="BF42" i="5"/>
  <c r="BF43" i="5"/>
  <c r="P12" i="5"/>
  <c r="P13" i="5"/>
  <c r="T13" i="5" s="1"/>
  <c r="P14" i="5"/>
  <c r="T14" i="5" s="1"/>
  <c r="P15" i="5"/>
  <c r="T15" i="5" s="1"/>
  <c r="H16" i="5"/>
  <c r="N16" i="5"/>
  <c r="CD20" i="5"/>
  <c r="BF21" i="5"/>
  <c r="BF31" i="5"/>
  <c r="AE45" i="5" l="1"/>
  <c r="E45" i="5"/>
  <c r="AE44" i="5"/>
  <c r="AE43" i="5"/>
  <c r="AE42" i="5"/>
  <c r="AE41" i="5"/>
  <c r="AA45" i="5"/>
  <c r="AA44" i="5"/>
  <c r="AA43" i="5"/>
  <c r="AA42" i="5"/>
  <c r="AA41" i="5"/>
  <c r="E37" i="5"/>
  <c r="F22" i="5"/>
  <c r="F21" i="5"/>
  <c r="F20" i="5"/>
  <c r="P16" i="5"/>
  <c r="T12" i="5"/>
  <c r="T16" i="5" s="1"/>
  <c r="AM6" i="4" l="1"/>
  <c r="AA6" i="4" l="1"/>
  <c r="AE6" i="4"/>
  <c r="AA7" i="4"/>
  <c r="AE7" i="4"/>
  <c r="AA8" i="4"/>
  <c r="AE8" i="4"/>
  <c r="AA9" i="4"/>
  <c r="AE9" i="4"/>
  <c r="BB44" i="4" l="1"/>
  <c r="AZ44" i="4"/>
  <c r="AM44" i="4"/>
  <c r="BD43" i="4"/>
  <c r="BD42" i="4"/>
  <c r="BD41" i="4"/>
  <c r="BD40" i="4"/>
  <c r="BD39" i="4"/>
  <c r="BD38" i="4"/>
  <c r="BD37" i="4"/>
  <c r="AS37" i="4"/>
  <c r="AO37" i="4"/>
  <c r="AG37" i="4"/>
  <c r="AC37" i="4"/>
  <c r="BD36" i="4"/>
  <c r="AS36" i="4"/>
  <c r="AO36" i="4"/>
  <c r="AG36" i="4"/>
  <c r="AC36" i="4"/>
  <c r="BD35" i="4"/>
  <c r="AS35" i="4"/>
  <c r="AO35" i="4"/>
  <c r="AG35" i="4"/>
  <c r="AC35" i="4"/>
  <c r="BD34" i="4"/>
  <c r="AS34" i="4"/>
  <c r="AO34" i="4"/>
  <c r="AG34" i="4"/>
  <c r="AC34" i="4"/>
  <c r="BD33" i="4"/>
  <c r="BD32" i="4"/>
  <c r="BD31" i="4"/>
  <c r="BD44" i="4" s="1"/>
  <c r="AS30" i="4"/>
  <c r="AO30" i="4"/>
  <c r="AG30" i="4"/>
  <c r="AC30" i="4"/>
  <c r="AS29" i="4"/>
  <c r="AO29" i="4"/>
  <c r="AG29" i="4"/>
  <c r="AC29" i="4"/>
  <c r="AS28" i="4"/>
  <c r="AO28" i="4"/>
  <c r="AG28" i="4"/>
  <c r="AC28" i="4"/>
  <c r="BB27" i="4"/>
  <c r="AZ27" i="4"/>
  <c r="AS27" i="4"/>
  <c r="AO27" i="4"/>
  <c r="AG27" i="4"/>
  <c r="AC27" i="4"/>
  <c r="BD26" i="4"/>
  <c r="BD25" i="4"/>
  <c r="BD24" i="4"/>
  <c r="BZ23" i="4"/>
  <c r="BX23" i="4"/>
  <c r="BD23" i="4"/>
  <c r="AS23" i="4"/>
  <c r="AO23" i="4"/>
  <c r="AG23" i="4"/>
  <c r="AC23" i="4"/>
  <c r="CB22" i="4"/>
  <c r="BD22" i="4"/>
  <c r="AS22" i="4"/>
  <c r="AO22" i="4"/>
  <c r="AG22" i="4"/>
  <c r="AC22" i="4"/>
  <c r="CB21" i="4"/>
  <c r="BD21" i="4"/>
  <c r="BD27" i="4" s="1"/>
  <c r="AS21" i="4"/>
  <c r="AO21" i="4"/>
  <c r="AG21" i="4"/>
  <c r="AC21" i="4"/>
  <c r="CB20" i="4"/>
  <c r="CB23" i="4" s="1"/>
  <c r="AS20" i="4"/>
  <c r="AO20" i="4"/>
  <c r="AG20" i="4"/>
  <c r="AC20" i="4"/>
  <c r="BZ16" i="4"/>
  <c r="BX16" i="4"/>
  <c r="BB16" i="4"/>
  <c r="AZ16" i="4"/>
  <c r="AS16" i="4"/>
  <c r="AO16" i="4"/>
  <c r="AG16" i="4"/>
  <c r="AC16" i="4"/>
  <c r="R16" i="4"/>
  <c r="R17" i="4" s="1"/>
  <c r="L16" i="4"/>
  <c r="L17" i="4" s="1"/>
  <c r="J16" i="4"/>
  <c r="J17" i="4" s="1"/>
  <c r="F16" i="4"/>
  <c r="F17" i="4" s="1"/>
  <c r="D16" i="4"/>
  <c r="D17" i="4" s="1"/>
  <c r="CB15" i="4"/>
  <c r="BD15" i="4"/>
  <c r="AS15" i="4"/>
  <c r="AO15" i="4"/>
  <c r="AG15" i="4"/>
  <c r="AC15" i="4"/>
  <c r="N15" i="4"/>
  <c r="E44" i="4" s="1"/>
  <c r="H15" i="4"/>
  <c r="E36" i="4" s="1"/>
  <c r="CB14" i="4"/>
  <c r="BD14" i="4"/>
  <c r="AS14" i="4"/>
  <c r="AO14" i="4"/>
  <c r="AG14" i="4"/>
  <c r="AC14" i="4"/>
  <c r="N14" i="4"/>
  <c r="E43" i="4" s="1"/>
  <c r="H14" i="4"/>
  <c r="E35" i="4" s="1"/>
  <c r="CB13" i="4"/>
  <c r="BD13" i="4"/>
  <c r="AS13" i="4"/>
  <c r="AO13" i="4"/>
  <c r="AG13" i="4"/>
  <c r="AC13" i="4"/>
  <c r="N13" i="4"/>
  <c r="E42" i="4" s="1"/>
  <c r="H13" i="4"/>
  <c r="E34" i="4" s="1"/>
  <c r="CB12" i="4"/>
  <c r="BD12" i="4"/>
  <c r="N12" i="4"/>
  <c r="E41" i="4" s="1"/>
  <c r="H12" i="4"/>
  <c r="E33" i="4" s="1"/>
  <c r="CB11" i="4"/>
  <c r="BD11" i="4"/>
  <c r="CB10" i="4"/>
  <c r="BD10" i="4"/>
  <c r="CB9" i="4"/>
  <c r="BD9" i="4"/>
  <c r="AQ9" i="4"/>
  <c r="AS9" i="4" s="1"/>
  <c r="AM9" i="4"/>
  <c r="AO9" i="4" s="1"/>
  <c r="AG9" i="4"/>
  <c r="AC9" i="4"/>
  <c r="CB8" i="4"/>
  <c r="BD8" i="4"/>
  <c r="AQ8" i="4"/>
  <c r="AS8" i="4" s="1"/>
  <c r="AM8" i="4"/>
  <c r="AO8" i="4" s="1"/>
  <c r="AG8" i="4"/>
  <c r="AC8" i="4"/>
  <c r="CB7" i="4"/>
  <c r="BD7" i="4"/>
  <c r="AQ7" i="4"/>
  <c r="AS7" i="4" s="1"/>
  <c r="AM7" i="4"/>
  <c r="AO7" i="4" s="1"/>
  <c r="AG7" i="4"/>
  <c r="AC7" i="4"/>
  <c r="CB6" i="4"/>
  <c r="BD6" i="4"/>
  <c r="BD16" i="4" s="1"/>
  <c r="AQ6" i="4"/>
  <c r="AS6" i="4" s="1"/>
  <c r="AO6" i="4"/>
  <c r="AG6" i="4"/>
  <c r="AC6" i="4"/>
  <c r="CB5" i="4"/>
  <c r="CB16" i="4" s="1"/>
  <c r="CD6" i="4" l="1"/>
  <c r="CD7" i="4"/>
  <c r="CD8" i="4"/>
  <c r="BF7" i="4"/>
  <c r="BF8" i="4"/>
  <c r="CD5" i="4"/>
  <c r="BF6" i="4"/>
  <c r="BF9" i="4"/>
  <c r="CD9" i="4"/>
  <c r="BF10" i="4"/>
  <c r="CD10" i="4"/>
  <c r="BF11" i="4"/>
  <c r="CD11" i="4"/>
  <c r="BF12" i="4"/>
  <c r="CD12" i="4"/>
  <c r="BF13" i="4"/>
  <c r="CD13" i="4"/>
  <c r="BF14" i="4"/>
  <c r="CD14" i="4"/>
  <c r="BF15" i="4"/>
  <c r="CD15" i="4"/>
  <c r="CD21" i="4"/>
  <c r="BF22" i="4"/>
  <c r="CD22" i="4"/>
  <c r="BF23" i="4"/>
  <c r="BF24" i="4"/>
  <c r="BF25" i="4"/>
  <c r="BF26" i="4"/>
  <c r="BF32" i="4"/>
  <c r="BF33" i="4"/>
  <c r="BF34" i="4"/>
  <c r="BF35" i="4"/>
  <c r="BF36" i="4"/>
  <c r="BF37" i="4"/>
  <c r="BF38" i="4"/>
  <c r="BF39" i="4"/>
  <c r="BF40" i="4"/>
  <c r="BF41" i="4"/>
  <c r="BF42" i="4"/>
  <c r="BF43" i="4"/>
  <c r="P12" i="4"/>
  <c r="P13" i="4"/>
  <c r="T13" i="4" s="1"/>
  <c r="P14" i="4"/>
  <c r="T14" i="4" s="1"/>
  <c r="P15" i="4"/>
  <c r="T15" i="4" s="1"/>
  <c r="H16" i="4"/>
  <c r="N16" i="4"/>
  <c r="CD20" i="4"/>
  <c r="BF21" i="4"/>
  <c r="BF31" i="4"/>
  <c r="AZ16" i="1"/>
  <c r="AE45" i="4" l="1"/>
  <c r="E45" i="4"/>
  <c r="AE44" i="4"/>
  <c r="AE43" i="4"/>
  <c r="AE42" i="4"/>
  <c r="AE41" i="4"/>
  <c r="N17" i="4"/>
  <c r="AA45" i="4"/>
  <c r="AA44" i="4"/>
  <c r="AA43" i="4"/>
  <c r="AA42" i="4"/>
  <c r="AA41" i="4"/>
  <c r="E37" i="4"/>
  <c r="F22" i="4"/>
  <c r="F21" i="4"/>
  <c r="F20" i="4"/>
  <c r="H17" i="4"/>
  <c r="P16" i="4"/>
  <c r="P17" i="4" s="1"/>
  <c r="T12" i="4"/>
  <c r="T16" i="4" s="1"/>
  <c r="T17" i="4" s="1"/>
  <c r="AG9" i="1"/>
  <c r="AG8" i="1"/>
  <c r="AG6" i="1"/>
  <c r="AC30" i="1"/>
  <c r="AC29" i="1"/>
  <c r="AC28" i="1"/>
  <c r="AC27" i="1"/>
  <c r="R17" i="1" l="1"/>
  <c r="D17" i="1"/>
  <c r="R16" i="1" l="1"/>
  <c r="AM9" i="1" l="1"/>
  <c r="AM8" i="1"/>
  <c r="AM7" i="1"/>
  <c r="AM6" i="1"/>
  <c r="AQ7" i="1" l="1"/>
  <c r="AQ8" i="1"/>
  <c r="AQ9" i="1"/>
  <c r="AQ6" i="1"/>
  <c r="AE7" i="1"/>
  <c r="AG7" i="1" s="1"/>
  <c r="AE8" i="1"/>
  <c r="AE9" i="1"/>
  <c r="AE6" i="1"/>
  <c r="AA7" i="1"/>
  <c r="AA8" i="1"/>
  <c r="AA9" i="1"/>
  <c r="AA6" i="1"/>
  <c r="AS37" i="1" l="1"/>
  <c r="AS36" i="1"/>
  <c r="AS35" i="1"/>
  <c r="AS34" i="1"/>
  <c r="AO37" i="1"/>
  <c r="AO36" i="1"/>
  <c r="AO35" i="1"/>
  <c r="AO34" i="1"/>
  <c r="AG37" i="1"/>
  <c r="AG36" i="1"/>
  <c r="AG35" i="1"/>
  <c r="AG34" i="1"/>
  <c r="AC37" i="1"/>
  <c r="AC36" i="1"/>
  <c r="AC35" i="1"/>
  <c r="AC34" i="1"/>
  <c r="AS30" i="1"/>
  <c r="AS29" i="1"/>
  <c r="AS28" i="1"/>
  <c r="AS27" i="1"/>
  <c r="AO30" i="1"/>
  <c r="AO29" i="1"/>
  <c r="AO28" i="1"/>
  <c r="AO27" i="1"/>
  <c r="AG30" i="1"/>
  <c r="AG29" i="1"/>
  <c r="AG28" i="1"/>
  <c r="AG27" i="1"/>
  <c r="AS23" i="1"/>
  <c r="AS22" i="1"/>
  <c r="AS21" i="1"/>
  <c r="AS20" i="1"/>
  <c r="AO23" i="1"/>
  <c r="AO22" i="1"/>
  <c r="AO21" i="1"/>
  <c r="AO20" i="1"/>
  <c r="AG23" i="1"/>
  <c r="AG22" i="1"/>
  <c r="AG21" i="1"/>
  <c r="AG20" i="1"/>
  <c r="AC23" i="1"/>
  <c r="AC22" i="1"/>
  <c r="AC21" i="1"/>
  <c r="AC20" i="1"/>
  <c r="AS16" i="1"/>
  <c r="AS15" i="1"/>
  <c r="AS14" i="1"/>
  <c r="AS13" i="1"/>
  <c r="AO16" i="1"/>
  <c r="AO15" i="1"/>
  <c r="AO14" i="1"/>
  <c r="AO13" i="1"/>
  <c r="AG16" i="1"/>
  <c r="AG15" i="1"/>
  <c r="AG14" i="1"/>
  <c r="AG13" i="1"/>
  <c r="AC16" i="1"/>
  <c r="AC15" i="1"/>
  <c r="AC14" i="1"/>
  <c r="AC13" i="1"/>
  <c r="AM44" i="1" l="1"/>
  <c r="BZ23" i="1" l="1"/>
  <c r="BX23" i="1"/>
  <c r="CB22" i="1"/>
  <c r="CB21" i="1"/>
  <c r="CB20" i="1"/>
  <c r="BZ16" i="1"/>
  <c r="BX16" i="1"/>
  <c r="CB15" i="1"/>
  <c r="CB14" i="1"/>
  <c r="CB13" i="1"/>
  <c r="CB12" i="1"/>
  <c r="CB11" i="1"/>
  <c r="CB10" i="1"/>
  <c r="CB9" i="1"/>
  <c r="CB8" i="1"/>
  <c r="CB7" i="1"/>
  <c r="CB6" i="1"/>
  <c r="CB5" i="1"/>
  <c r="CB23" i="1" l="1"/>
  <c r="CD20" i="1" s="1"/>
  <c r="CB16" i="1"/>
  <c r="CD7" i="1" s="1"/>
  <c r="CD14" i="1" l="1"/>
  <c r="CD22" i="1"/>
  <c r="CD12" i="1"/>
  <c r="CD15" i="1"/>
  <c r="CD21" i="1"/>
  <c r="CD9" i="1"/>
  <c r="CD10" i="1"/>
  <c r="CD11" i="1"/>
  <c r="CD6" i="1"/>
  <c r="CD13" i="1"/>
  <c r="CD8" i="1"/>
  <c r="CD5" i="1"/>
  <c r="H13" i="1" l="1"/>
  <c r="J16" i="1"/>
  <c r="J17" i="1" s="1"/>
  <c r="N14" i="1" l="1"/>
  <c r="N13" i="1"/>
  <c r="H12" i="1"/>
  <c r="H15" i="1"/>
  <c r="E36" i="1" s="1"/>
  <c r="F16" i="1"/>
  <c r="F17" i="1" s="1"/>
  <c r="N12" i="1"/>
  <c r="N15" i="1"/>
  <c r="H14" i="1"/>
  <c r="L16" i="1"/>
  <c r="L17" i="1" s="1"/>
  <c r="D16" i="1"/>
  <c r="E44" i="1" l="1"/>
  <c r="P15" i="1"/>
  <c r="T15" i="1" s="1"/>
  <c r="E43" i="1"/>
  <c r="P14" i="1"/>
  <c r="T14" i="1" s="1"/>
  <c r="E35" i="1"/>
  <c r="E42" i="1"/>
  <c r="P13" i="1"/>
  <c r="T13" i="1" s="1"/>
  <c r="E34" i="1"/>
  <c r="E41" i="1"/>
  <c r="P12" i="1"/>
  <c r="E33" i="1"/>
  <c r="AO9" i="1"/>
  <c r="AC6" i="1"/>
  <c r="AS9" i="1"/>
  <c r="H16" i="1"/>
  <c r="H17" i="1" s="1"/>
  <c r="N16" i="1"/>
  <c r="AC7" i="1"/>
  <c r="AS6" i="1"/>
  <c r="AC8" i="1"/>
  <c r="AC9" i="1"/>
  <c r="AO6" i="1"/>
  <c r="AO7" i="1"/>
  <c r="AS7" i="1"/>
  <c r="AO8" i="1"/>
  <c r="AS8" i="1"/>
  <c r="T12" i="1" l="1"/>
  <c r="T16" i="1" s="1"/>
  <c r="T17" i="1" s="1"/>
  <c r="P16" i="1"/>
  <c r="P17" i="1" s="1"/>
  <c r="AE41" i="1"/>
  <c r="N17" i="1"/>
  <c r="F20" i="1"/>
  <c r="E37" i="1"/>
  <c r="F21" i="1"/>
  <c r="AA44" i="1"/>
  <c r="AA43" i="1"/>
  <c r="AA42" i="1"/>
  <c r="AA45" i="1"/>
  <c r="AA41" i="1"/>
  <c r="F22" i="1"/>
  <c r="E45" i="1"/>
  <c r="BB44" i="1"/>
  <c r="BD31" i="1"/>
  <c r="AZ44" i="1"/>
  <c r="BD26" i="1" l="1"/>
  <c r="BB27" i="1"/>
  <c r="AZ27" i="1"/>
  <c r="BD34" i="1"/>
  <c r="BD35" i="1"/>
  <c r="BD36" i="1"/>
  <c r="BD37" i="1"/>
  <c r="BD38" i="1"/>
  <c r="BD39" i="1"/>
  <c r="BD40" i="1"/>
  <c r="BD41" i="1"/>
  <c r="BD42" i="1"/>
  <c r="BD43" i="1"/>
  <c r="BD33" i="1"/>
  <c r="BD32" i="1"/>
  <c r="BD25" i="1"/>
  <c r="BD24" i="1"/>
  <c r="BD23" i="1"/>
  <c r="BD22" i="1"/>
  <c r="BD21" i="1"/>
  <c r="BB16" i="1"/>
  <c r="BD44" i="1" l="1"/>
  <c r="BF32" i="1" s="1"/>
  <c r="BF38" i="1" l="1"/>
  <c r="BF33" i="1"/>
  <c r="BF39" i="1"/>
  <c r="BF34" i="1"/>
  <c r="BF40" i="1"/>
  <c r="BF35" i="1"/>
  <c r="BF41" i="1"/>
  <c r="BF36" i="1"/>
  <c r="BF42" i="1"/>
  <c r="BF37" i="1"/>
  <c r="BF31" i="1"/>
  <c r="BF43" i="1"/>
  <c r="BD15" i="1" l="1"/>
  <c r="BD14" i="1"/>
  <c r="BD13" i="1"/>
  <c r="BD12" i="1"/>
  <c r="BD11" i="1"/>
  <c r="BD10" i="1"/>
  <c r="BD9" i="1"/>
  <c r="BD8" i="1"/>
  <c r="BD7" i="1"/>
  <c r="BD6" i="1"/>
  <c r="BD16" i="1" l="1"/>
  <c r="BD27" i="1" s="1"/>
  <c r="BF12" i="1" l="1"/>
  <c r="BF13" i="1"/>
  <c r="BF8" i="1"/>
  <c r="BF9" i="1"/>
  <c r="BF7" i="1"/>
  <c r="BF10" i="1"/>
  <c r="BF14" i="1"/>
  <c r="BF26" i="1"/>
  <c r="BF15" i="1"/>
  <c r="BF11" i="1"/>
  <c r="BF6" i="1"/>
  <c r="BF24" i="1" l="1"/>
  <c r="BF23" i="1"/>
  <c r="BF25" i="1"/>
  <c r="BF22" i="1"/>
  <c r="BF21" i="1"/>
  <c r="AE44" i="1"/>
  <c r="AE43" i="1"/>
  <c r="AE42" i="1"/>
  <c r="AE45" i="1"/>
</calcChain>
</file>

<file path=xl/sharedStrings.xml><?xml version="1.0" encoding="utf-8"?>
<sst xmlns="http://schemas.openxmlformats.org/spreadsheetml/2006/main" count="1821" uniqueCount="99">
  <si>
    <t>温泉場</t>
    <rPh sb="0" eb="2">
      <t>オンセン</t>
    </rPh>
    <rPh sb="2" eb="3">
      <t>バ</t>
    </rPh>
    <phoneticPr fontId="1"/>
  </si>
  <si>
    <t>鍛冶屋</t>
    <rPh sb="0" eb="3">
      <t>カジヤ</t>
    </rPh>
    <phoneticPr fontId="1"/>
  </si>
  <si>
    <t>福浦</t>
    <rPh sb="0" eb="2">
      <t>フクウラ</t>
    </rPh>
    <phoneticPr fontId="1"/>
  </si>
  <si>
    <t>人</t>
    <rPh sb="0" eb="1">
      <t>ニン</t>
    </rPh>
    <phoneticPr fontId="1"/>
  </si>
  <si>
    <t>便</t>
    <rPh sb="0" eb="1">
      <t>ビン</t>
    </rPh>
    <phoneticPr fontId="1"/>
  </si>
  <si>
    <t>％</t>
    <phoneticPr fontId="1"/>
  </si>
  <si>
    <t>全体</t>
    <rPh sb="0" eb="2">
      <t>ゼンタイ</t>
    </rPh>
    <phoneticPr fontId="1"/>
  </si>
  <si>
    <t>交通不便エリア発</t>
    <rPh sb="0" eb="2">
      <t>コウツウ</t>
    </rPh>
    <rPh sb="2" eb="4">
      <t>フベン</t>
    </rPh>
    <rPh sb="7" eb="8">
      <t>ハツ</t>
    </rPh>
    <phoneticPr fontId="1"/>
  </si>
  <si>
    <t>目的地エリア発</t>
    <rPh sb="0" eb="3">
      <t>モクテキチ</t>
    </rPh>
    <rPh sb="6" eb="7">
      <t>ハツ</t>
    </rPh>
    <phoneticPr fontId="1"/>
  </si>
  <si>
    <t>１　集計期間</t>
    <rPh sb="2" eb="4">
      <t>シュウケイ</t>
    </rPh>
    <rPh sb="4" eb="6">
      <t>キカン</t>
    </rPh>
    <phoneticPr fontId="1"/>
  </si>
  <si>
    <t>計</t>
    <rPh sb="0" eb="1">
      <t>ケイ</t>
    </rPh>
    <phoneticPr fontId="1"/>
  </si>
  <si>
    <t>オレンジライン</t>
    <phoneticPr fontId="1"/>
  </si>
  <si>
    <t>人</t>
    <rPh sb="0" eb="1">
      <t>ニン</t>
    </rPh>
    <phoneticPr fontId="1"/>
  </si>
  <si>
    <t>％</t>
    <phoneticPr fontId="1"/>
  </si>
  <si>
    <t>利用者数</t>
    <rPh sb="0" eb="3">
      <t>リヨウシャ</t>
    </rPh>
    <rPh sb="3" eb="4">
      <t>スウ</t>
    </rPh>
    <phoneticPr fontId="1"/>
  </si>
  <si>
    <t>運行便数</t>
    <rPh sb="0" eb="2">
      <t>ウンコウ</t>
    </rPh>
    <rPh sb="2" eb="4">
      <t>ビンスウ</t>
    </rPh>
    <phoneticPr fontId="1"/>
  </si>
  <si>
    <t>回</t>
    <rPh sb="0" eb="1">
      <t>カイ</t>
    </rPh>
    <phoneticPr fontId="1"/>
  </si>
  <si>
    <t>交通不便エリア発</t>
    <rPh sb="7" eb="8">
      <t>ハツ</t>
    </rPh>
    <phoneticPr fontId="1"/>
  </si>
  <si>
    <t>３　利用実績</t>
    <rPh sb="2" eb="4">
      <t>リヨウ</t>
    </rPh>
    <rPh sb="4" eb="6">
      <t>ジッセキ</t>
    </rPh>
    <phoneticPr fontId="1"/>
  </si>
  <si>
    <r>
      <t>（数値目標：</t>
    </r>
    <r>
      <rPr>
        <sz val="14"/>
        <color theme="1"/>
        <rFont val="ＭＳ ゴシック"/>
        <family val="3"/>
        <charset val="128"/>
      </rPr>
      <t>1.3</t>
    </r>
    <r>
      <rPr>
        <sz val="14"/>
        <color theme="1"/>
        <rFont val="ＭＳ Ｐ明朝"/>
        <family val="1"/>
        <charset val="128"/>
      </rPr>
      <t>人以上）</t>
    </r>
    <rPh sb="1" eb="3">
      <t>スウチ</t>
    </rPh>
    <rPh sb="3" eb="5">
      <t>モクヒョウ</t>
    </rPh>
    <phoneticPr fontId="1"/>
  </si>
  <si>
    <r>
      <t>（数値目標：</t>
    </r>
    <r>
      <rPr>
        <sz val="14"/>
        <color theme="1"/>
        <rFont val="ＭＳ ゴシック"/>
        <family val="3"/>
        <charset val="128"/>
      </rPr>
      <t>30</t>
    </r>
    <r>
      <rPr>
        <sz val="14"/>
        <color theme="1"/>
        <rFont val="ＭＳ Ｐ明朝"/>
        <family val="1"/>
        <charset val="128"/>
      </rPr>
      <t>％以上）</t>
    </r>
    <rPh sb="1" eb="3">
      <t>スウチ</t>
    </rPh>
    <rPh sb="3" eb="5">
      <t>モクヒョウ</t>
    </rPh>
    <phoneticPr fontId="1"/>
  </si>
  <si>
    <t>４　評価基準</t>
    <rPh sb="2" eb="4">
      <t>ヒョウカ</t>
    </rPh>
    <rPh sb="4" eb="6">
      <t>キジュン</t>
    </rPh>
    <phoneticPr fontId="1"/>
  </si>
  <si>
    <t>合計</t>
    <rPh sb="0" eb="2">
      <t>ゴウケイ</t>
    </rPh>
    <phoneticPr fontId="1"/>
  </si>
  <si>
    <t>オレンジライン</t>
    <phoneticPr fontId="1"/>
  </si>
  <si>
    <t>％</t>
  </si>
  <si>
    <t>交通不便エリア発
利用者数</t>
  </si>
  <si>
    <t>目的地エリア発
利用者数</t>
  </si>
  <si>
    <t>計</t>
  </si>
  <si>
    <t>①商工会館</t>
  </si>
  <si>
    <t>人</t>
  </si>
  <si>
    <t>②桜木公園</t>
  </si>
  <si>
    <t>③湯河原胃腸病院</t>
  </si>
  <si>
    <t>④さがみ信用金庫</t>
  </si>
  <si>
    <t>⑤門川会館</t>
  </si>
  <si>
    <t>⑥湯河原町役場</t>
  </si>
  <si>
    <t>⑦町民体育館</t>
  </si>
  <si>
    <t>⑧さくらんぼ公園</t>
  </si>
  <si>
    <t>⑨子育て支援ｾﾝﾀｰ</t>
  </si>
  <si>
    <t>⑩海辺公園</t>
  </si>
  <si>
    <t>温泉場エリア</t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</si>
  <si>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</si>
  <si>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</si>
  <si>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</si>
  <si>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</si>
  <si>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</si>
  <si>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</si>
  <si>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</si>
  <si>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</si>
  <si>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</si>
  <si>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</si>
  <si>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オレンジラインエリア</t>
    <phoneticPr fontId="1"/>
  </si>
  <si>
    <t>⑫</t>
    <phoneticPr fontId="1"/>
  </si>
  <si>
    <t>⑬</t>
    <phoneticPr fontId="1"/>
  </si>
  <si>
    <t>　（２）曜日別</t>
    <rPh sb="4" eb="6">
      <t>ヨウビ</t>
    </rPh>
    <rPh sb="6" eb="7">
      <t>ベツ</t>
    </rPh>
    <phoneticPr fontId="1"/>
  </si>
  <si>
    <t>　（４）目的地エリア乗降ポイント別</t>
    <rPh sb="4" eb="7">
      <t>モクテキチ</t>
    </rPh>
    <rPh sb="10" eb="12">
      <t>ジョウコウ</t>
    </rPh>
    <rPh sb="16" eb="17">
      <t>ベツ</t>
    </rPh>
    <phoneticPr fontId="1"/>
  </si>
  <si>
    <t>　（５）交通不便エリア乗降ポイント別</t>
    <rPh sb="4" eb="6">
      <t>コウツウ</t>
    </rPh>
    <rPh sb="6" eb="8">
      <t>フベン</t>
    </rPh>
    <rPh sb="11" eb="13">
      <t>ジョウコウ</t>
    </rPh>
    <rPh sb="17" eb="18">
      <t>ベツ</t>
    </rPh>
    <phoneticPr fontId="1"/>
  </si>
  <si>
    <t>　（１）　時間帯別</t>
    <rPh sb="5" eb="7">
      <t>ジカン</t>
    </rPh>
    <rPh sb="7" eb="8">
      <t>タイ</t>
    </rPh>
    <rPh sb="8" eb="9">
      <t>ベツ</t>
    </rPh>
    <phoneticPr fontId="1"/>
  </si>
  <si>
    <t>（３台目の予約希望、１エリアに２台目が運行したことによるキャンセル０件）</t>
    <rPh sb="2" eb="3">
      <t>ダイ</t>
    </rPh>
    <rPh sb="3" eb="4">
      <t>メ</t>
    </rPh>
    <rPh sb="5" eb="7">
      <t>ヨヤク</t>
    </rPh>
    <rPh sb="7" eb="9">
      <t>キボウ</t>
    </rPh>
    <rPh sb="16" eb="17">
      <t>ダイ</t>
    </rPh>
    <rPh sb="17" eb="18">
      <t>メ</t>
    </rPh>
    <rPh sb="19" eb="21">
      <t>ウンコウ</t>
    </rPh>
    <rPh sb="34" eb="35">
      <t>ケン</t>
    </rPh>
    <phoneticPr fontId="1"/>
  </si>
  <si>
    <t>⑪</t>
    <phoneticPr fontId="1"/>
  </si>
  <si>
    <t>鍛冶屋エリア</t>
    <rPh sb="0" eb="3">
      <t>カジヤ</t>
    </rPh>
    <phoneticPr fontId="1"/>
  </si>
  <si>
    <t>人</t>
    <phoneticPr fontId="1"/>
  </si>
  <si>
    <t>福浦エリア</t>
    <rPh sb="0" eb="2">
      <t>フクウラ</t>
    </rPh>
    <phoneticPr fontId="1"/>
  </si>
  <si>
    <t>予約型乗合い交通「ゆたぽん号」の実績報告について</t>
    <phoneticPr fontId="1"/>
  </si>
  <si>
    <t>利用者数</t>
    <rPh sb="0" eb="3">
      <t>リヨウシャ</t>
    </rPh>
    <rPh sb="3" eb="4">
      <t>スウ</t>
    </rPh>
    <phoneticPr fontId="1"/>
  </si>
  <si>
    <t>人</t>
    <rPh sb="0" eb="1">
      <t>ニン</t>
    </rPh>
    <phoneticPr fontId="1"/>
  </si>
  <si>
    <t>％</t>
    <phoneticPr fontId="1"/>
  </si>
  <si>
    <t>障害者手帳等</t>
    <rPh sb="0" eb="2">
      <t>ショウガイ</t>
    </rPh>
    <rPh sb="2" eb="3">
      <t>シャ</t>
    </rPh>
    <rPh sb="3" eb="5">
      <t>テチョウ</t>
    </rPh>
    <rPh sb="5" eb="6">
      <t>ナド</t>
    </rPh>
    <phoneticPr fontId="1"/>
  </si>
  <si>
    <t>運転経歴証明書</t>
    <rPh sb="0" eb="2">
      <t>ウンテン</t>
    </rPh>
    <rPh sb="2" eb="4">
      <t>ケイレキ</t>
    </rPh>
    <rPh sb="4" eb="7">
      <t>ショウメイショ</t>
    </rPh>
    <phoneticPr fontId="1"/>
  </si>
  <si>
    <t>小学生以下</t>
    <rPh sb="0" eb="3">
      <t>ショウガクセイ</t>
    </rPh>
    <rPh sb="3" eb="5">
      <t>イカ</t>
    </rPh>
    <phoneticPr fontId="1"/>
  </si>
  <si>
    <t>交通不便エリア発
利用者数</t>
    <phoneticPr fontId="1"/>
  </si>
  <si>
    <t>合計（内数）</t>
    <rPh sb="0" eb="2">
      <t>ゴウケイ</t>
    </rPh>
    <rPh sb="3" eb="4">
      <t>ウチ</t>
    </rPh>
    <rPh sb="4" eb="5">
      <t>スウ</t>
    </rPh>
    <phoneticPr fontId="1"/>
  </si>
  <si>
    <r>
      <t>（２）稼働率　</t>
    </r>
    <r>
      <rPr>
        <sz val="11"/>
        <color theme="1"/>
        <rFont val="ＭＳ Ｐゴシック"/>
        <family val="3"/>
        <charset val="128"/>
        <scheme val="minor"/>
      </rPr>
      <t>（運行便数/（運行日数×一日の最大運行便数）×</t>
    </r>
    <r>
      <rPr>
        <sz val="11"/>
        <color theme="1"/>
        <rFont val="ＭＳ ゴシック"/>
        <family val="3"/>
        <charset val="128"/>
      </rPr>
      <t>100</t>
    </r>
    <r>
      <rPr>
        <sz val="11"/>
        <color theme="1"/>
        <rFont val="ＭＳ Ｐゴシック"/>
        <family val="3"/>
        <charset val="128"/>
        <scheme val="minor"/>
      </rPr>
      <t>）</t>
    </r>
    <rPh sb="3" eb="5">
      <t>カドウ</t>
    </rPh>
    <rPh sb="5" eb="6">
      <t>リツ</t>
    </rPh>
    <phoneticPr fontId="1"/>
  </si>
  <si>
    <r>
      <t>（１）乗車密度　</t>
    </r>
    <r>
      <rPr>
        <sz val="11"/>
        <color theme="1"/>
        <rFont val="ＭＳ Ｐゴシック"/>
        <family val="3"/>
        <charset val="128"/>
        <scheme val="minor"/>
      </rPr>
      <t>（利用者数/運行便数）</t>
    </r>
    <rPh sb="3" eb="5">
      <t>ジョウシャ</t>
    </rPh>
    <rPh sb="5" eb="7">
      <t>ミツド</t>
    </rPh>
    <phoneticPr fontId="1"/>
  </si>
  <si>
    <t>月平均</t>
    <rPh sb="0" eb="1">
      <t>ツキ</t>
    </rPh>
    <rPh sb="1" eb="3">
      <t>ヘイキン</t>
    </rPh>
    <phoneticPr fontId="1"/>
  </si>
  <si>
    <t>人</t>
    <rPh sb="0" eb="1">
      <t>ニン</t>
    </rPh>
    <phoneticPr fontId="1"/>
  </si>
  <si>
    <t>便</t>
    <rPh sb="0" eb="1">
      <t>ビン</t>
    </rPh>
    <phoneticPr fontId="1"/>
  </si>
  <si>
    <t>①全体</t>
    <rPh sb="1" eb="3">
      <t>ゼンタイ</t>
    </rPh>
    <phoneticPr fontId="1"/>
  </si>
  <si>
    <t>②温泉場</t>
    <rPh sb="1" eb="3">
      <t>オンセン</t>
    </rPh>
    <rPh sb="3" eb="4">
      <t>バ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</si>
  <si>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</si>
  <si>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</si>
  <si>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</si>
  <si>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</si>
  <si>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</si>
  <si>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オレンジライン</t>
    <phoneticPr fontId="1"/>
  </si>
  <si>
    <t>③オレンジライン</t>
    <phoneticPr fontId="1"/>
  </si>
  <si>
    <t>④鍛冶屋</t>
    <rPh sb="1" eb="4">
      <t>カジヤ</t>
    </rPh>
    <phoneticPr fontId="1"/>
  </si>
  <si>
    <t>⑤福浦</t>
    <rPh sb="1" eb="3">
      <t>フクウラ</t>
    </rPh>
    <phoneticPr fontId="1"/>
  </si>
  <si>
    <t xml:space="preserve">  　　（３）同一時間帯での２台目運行</t>
    <rPh sb="7" eb="9">
      <t>ドウイツ</t>
    </rPh>
    <rPh sb="9" eb="12">
      <t>ジカンタイ</t>
    </rPh>
    <rPh sb="15" eb="16">
      <t>ダイ</t>
    </rPh>
    <rPh sb="16" eb="17">
      <t>メ</t>
    </rPh>
    <rPh sb="17" eb="19">
      <t>ウンコウ</t>
    </rPh>
    <phoneticPr fontId="1"/>
  </si>
  <si>
    <t>５　参考</t>
    <rPh sb="2" eb="4">
      <t>サンコウ</t>
    </rPh>
    <phoneticPr fontId="1"/>
  </si>
  <si>
    <t>運行経費・運賃収入</t>
    <rPh sb="0" eb="2">
      <t>ウンコウ</t>
    </rPh>
    <rPh sb="2" eb="4">
      <t>ケイヒ</t>
    </rPh>
    <rPh sb="5" eb="7">
      <t>ウンチン</t>
    </rPh>
    <rPh sb="7" eb="9">
      <t>シュウニュウ</t>
    </rPh>
    <phoneticPr fontId="1"/>
  </si>
  <si>
    <t>運行経費</t>
    <rPh sb="0" eb="2">
      <t>ウンコウ</t>
    </rPh>
    <rPh sb="2" eb="4">
      <t>ケイヒ</t>
    </rPh>
    <phoneticPr fontId="1"/>
  </si>
  <si>
    <t>運賃収入</t>
    <rPh sb="0" eb="2">
      <t>ウンチン</t>
    </rPh>
    <rPh sb="2" eb="4">
      <t>シュウニュウ</t>
    </rPh>
    <phoneticPr fontId="1"/>
  </si>
  <si>
    <t>差額負担分</t>
    <rPh sb="0" eb="2">
      <t>サガク</t>
    </rPh>
    <rPh sb="2" eb="4">
      <t>フタン</t>
    </rPh>
    <rPh sb="4" eb="5">
      <t>ブン</t>
    </rPh>
    <phoneticPr fontId="1"/>
  </si>
  <si>
    <t>円</t>
    <rPh sb="0" eb="1">
      <t>エン</t>
    </rPh>
    <phoneticPr fontId="1"/>
  </si>
  <si>
    <t>２　運行日数（土日・祝日は運休、４月30日は運行）</t>
    <rPh sb="2" eb="4">
      <t>ウンコウ</t>
    </rPh>
    <rPh sb="4" eb="6">
      <t>ニッスウ</t>
    </rPh>
    <rPh sb="17" eb="18">
      <t>ツキ</t>
    </rPh>
    <rPh sb="20" eb="21">
      <t>ニチ</t>
    </rPh>
    <rPh sb="22" eb="24">
      <t>ウンコウ</t>
    </rPh>
    <phoneticPr fontId="1"/>
  </si>
  <si>
    <t>平成30年10月１日から令和元年７月31日の10か月間</t>
    <rPh sb="0" eb="2">
      <t>ヘイセイ</t>
    </rPh>
    <rPh sb="4" eb="5">
      <t>ネン</t>
    </rPh>
    <rPh sb="7" eb="8">
      <t>ツキ</t>
    </rPh>
    <rPh sb="9" eb="10">
      <t>ニチ</t>
    </rPh>
    <rPh sb="12" eb="14">
      <t>レイワ</t>
    </rPh>
    <rPh sb="14" eb="16">
      <t>ガンネン</t>
    </rPh>
    <rPh sb="16" eb="17">
      <t>ヘイネン</t>
    </rPh>
    <rPh sb="17" eb="18">
      <t>ツキ</t>
    </rPh>
    <rPh sb="20" eb="21">
      <t>ニチ</t>
    </rPh>
    <rPh sb="25" eb="26">
      <t>ゲツ</t>
    </rPh>
    <rPh sb="26" eb="27">
      <t>カン</t>
    </rPh>
    <phoneticPr fontId="1"/>
  </si>
  <si>
    <t>令和元年５月１日から令和元年７月31日の３か月間</t>
    <rPh sb="0" eb="2">
      <t>レイワ</t>
    </rPh>
    <rPh sb="2" eb="3">
      <t>ガン</t>
    </rPh>
    <rPh sb="3" eb="4">
      <t>ネン</t>
    </rPh>
    <rPh sb="5" eb="6">
      <t>ツキ</t>
    </rPh>
    <rPh sb="7" eb="8">
      <t>ニチ</t>
    </rPh>
    <rPh sb="10" eb="12">
      <t>レイワ</t>
    </rPh>
    <rPh sb="12" eb="14">
      <t>ガンネン</t>
    </rPh>
    <rPh sb="14" eb="15">
      <t>ヘイネン</t>
    </rPh>
    <rPh sb="15" eb="16">
      <t>ツキ</t>
    </rPh>
    <rPh sb="18" eb="19">
      <t>ニチ</t>
    </rPh>
    <rPh sb="22" eb="23">
      <t>ゲツ</t>
    </rPh>
    <rPh sb="23" eb="24">
      <t>カン</t>
    </rPh>
    <phoneticPr fontId="1"/>
  </si>
  <si>
    <t>予約型乗合い交通「ゆたぽん号」の実証運行の実績報告について</t>
    <rPh sb="16" eb="18">
      <t>ジッショウ</t>
    </rPh>
    <rPh sb="18" eb="20">
      <t>ウンコウ</t>
    </rPh>
    <phoneticPr fontId="1"/>
  </si>
  <si>
    <t>２　運行日数（土日・祝日は運休、４月30日～５月２日は運行）</t>
    <rPh sb="2" eb="4">
      <t>ウンコウ</t>
    </rPh>
    <rPh sb="4" eb="6">
      <t>ニッスウ</t>
    </rPh>
    <rPh sb="17" eb="18">
      <t>ツキ</t>
    </rPh>
    <rPh sb="20" eb="21">
      <t>ニチ</t>
    </rPh>
    <rPh sb="23" eb="24">
      <t>ツキ</t>
    </rPh>
    <rPh sb="25" eb="26">
      <t>ニチ</t>
    </rPh>
    <rPh sb="27" eb="29">
      <t>ウンコウ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</si>
</sst>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0.00_ "/>
    <numFmt numFmtId="178" formatCode="0.0_ "/>
    <numFmt numFmtId="179" formatCode="0.0%"/>
    <numFmt numFmtId="180" formatCode="0_ "/>
    <numFmt numFmtId="181" formatCode="#&quot;日&quot;"/>
    <numFmt numFmtId="182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rgb="FFFF0000"/>
      <name val="ＭＳ ゴシック"/>
      <family val="3"/>
      <charset val="128"/>
    </font>
    <font>
      <sz val="14"/>
      <color rgb="FFFF000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double">
        <color theme="1"/>
      </left>
      <right/>
      <top style="thin">
        <color theme="1"/>
      </top>
      <bottom style="thin">
        <color auto="1"/>
      </bottom>
      <diagonal/>
    </border>
    <border>
      <left style="double">
        <color theme="1"/>
      </left>
      <right/>
      <top style="thin">
        <color auto="1"/>
      </top>
      <bottom style="thin">
        <color auto="1"/>
      </bottom>
      <diagonal/>
    </border>
    <border>
      <left style="double">
        <color theme="1"/>
      </left>
      <right/>
      <top style="thin">
        <color auto="1"/>
      </top>
      <bottom style="double">
        <color theme="1"/>
      </bottom>
      <diagonal/>
    </border>
    <border>
      <left/>
      <right style="thin">
        <color theme="1"/>
      </right>
      <top style="thin">
        <color auto="1"/>
      </top>
      <bottom style="double">
        <color theme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/>
      <top style="thin">
        <color auto="1"/>
      </top>
      <bottom style="double">
        <color theme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theme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theme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6" xfId="0" applyFont="1" applyBorder="1" applyAlignment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6" fillId="0" borderId="5" xfId="0" applyFont="1" applyBorder="1">
      <alignment vertical="center"/>
    </xf>
    <xf numFmtId="0" fontId="6" fillId="0" borderId="3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4" fillId="0" borderId="2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78" fontId="9" fillId="0" borderId="3" xfId="0" applyNumberFormat="1" applyFont="1" applyBorder="1">
      <alignment vertical="center"/>
    </xf>
    <xf numFmtId="178" fontId="9" fillId="0" borderId="5" xfId="0" applyNumberFormat="1" applyFont="1" applyBorder="1">
      <alignment vertical="center"/>
    </xf>
    <xf numFmtId="178" fontId="9" fillId="0" borderId="7" xfId="0" applyNumberFormat="1" applyFont="1" applyBorder="1">
      <alignment vertical="center"/>
    </xf>
    <xf numFmtId="176" fontId="9" fillId="0" borderId="12" xfId="0" applyNumberFormat="1" applyFont="1" applyBorder="1">
      <alignment vertical="center"/>
    </xf>
    <xf numFmtId="176" fontId="9" fillId="0" borderId="13" xfId="0" applyNumberFormat="1" applyFont="1" applyBorder="1">
      <alignment vertical="center"/>
    </xf>
    <xf numFmtId="179" fontId="0" fillId="0" borderId="0" xfId="0" applyNumberFormat="1">
      <alignment vertical="center"/>
    </xf>
    <xf numFmtId="179" fontId="3" fillId="0" borderId="0" xfId="0" applyNumberFormat="1" applyFont="1">
      <alignment vertical="center"/>
    </xf>
    <xf numFmtId="176" fontId="9" fillId="0" borderId="2" xfId="0" applyNumberFormat="1" applyFont="1" applyBorder="1">
      <alignment vertical="center"/>
    </xf>
    <xf numFmtId="0" fontId="4" fillId="0" borderId="22" xfId="0" applyFont="1" applyBorder="1">
      <alignment vertical="center"/>
    </xf>
    <xf numFmtId="0" fontId="4" fillId="0" borderId="24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3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2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Fill="1" applyBorder="1">
      <alignment vertical="center"/>
    </xf>
    <xf numFmtId="178" fontId="9" fillId="0" borderId="5" xfId="0" applyNumberFormat="1" applyFont="1" applyBorder="1" applyAlignment="1">
      <alignment horizontal="right" vertical="center"/>
    </xf>
    <xf numFmtId="180" fontId="9" fillId="0" borderId="5" xfId="0" applyNumberFormat="1" applyFont="1" applyBorder="1">
      <alignment vertical="center"/>
    </xf>
    <xf numFmtId="180" fontId="9" fillId="0" borderId="7" xfId="0" applyNumberFormat="1" applyFont="1" applyBorder="1">
      <alignment vertical="center"/>
    </xf>
    <xf numFmtId="180" fontId="9" fillId="0" borderId="9" xfId="0" applyNumberFormat="1" applyFont="1" applyBorder="1">
      <alignment vertical="center"/>
    </xf>
    <xf numFmtId="180" fontId="9" fillId="0" borderId="12" xfId="0" applyNumberFormat="1" applyFont="1" applyBorder="1">
      <alignment vertical="center"/>
    </xf>
    <xf numFmtId="180" fontId="9" fillId="0" borderId="13" xfId="0" applyNumberFormat="1" applyFont="1" applyBorder="1">
      <alignment vertical="center"/>
    </xf>
    <xf numFmtId="180" fontId="9" fillId="0" borderId="5" xfId="0" applyNumberFormat="1" applyFont="1" applyBorder="1" applyAlignment="1">
      <alignment horizontal="right" vertical="center"/>
    </xf>
    <xf numFmtId="180" fontId="0" fillId="0" borderId="0" xfId="0" applyNumberFormat="1">
      <alignment vertical="center"/>
    </xf>
    <xf numFmtId="180" fontId="9" fillId="0" borderId="5" xfId="0" applyNumberFormat="1" applyFont="1" applyBorder="1" applyAlignment="1">
      <alignment vertical="center"/>
    </xf>
    <xf numFmtId="180" fontId="9" fillId="0" borderId="7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81" fontId="4" fillId="0" borderId="0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>
      <alignment vertical="center"/>
    </xf>
    <xf numFmtId="178" fontId="9" fillId="0" borderId="1" xfId="0" applyNumberFormat="1" applyFont="1" applyBorder="1">
      <alignment vertical="center"/>
    </xf>
    <xf numFmtId="180" fontId="9" fillId="0" borderId="0" xfId="0" applyNumberFormat="1" applyFont="1" applyBorder="1" applyAlignment="1">
      <alignment vertical="center"/>
    </xf>
    <xf numFmtId="180" fontId="9" fillId="0" borderId="0" xfId="0" applyNumberFormat="1" applyFont="1" applyBorder="1">
      <alignment vertical="center"/>
    </xf>
    <xf numFmtId="178" fontId="9" fillId="0" borderId="0" xfId="0" applyNumberFormat="1" applyFont="1" applyBorder="1">
      <alignment vertical="center"/>
    </xf>
    <xf numFmtId="180" fontId="9" fillId="0" borderId="2" xfId="0" applyNumberFormat="1" applyFont="1" applyBorder="1" applyAlignment="1">
      <alignment vertical="center"/>
    </xf>
    <xf numFmtId="180" fontId="9" fillId="0" borderId="2" xfId="0" applyNumberFormat="1" applyFont="1" applyBorder="1">
      <alignment vertical="center"/>
    </xf>
    <xf numFmtId="178" fontId="9" fillId="0" borderId="2" xfId="0" applyNumberFormat="1" applyFont="1" applyBorder="1">
      <alignment vertical="center"/>
    </xf>
    <xf numFmtId="0" fontId="0" fillId="0" borderId="0" xfId="0" applyBorder="1">
      <alignment vertical="center"/>
    </xf>
    <xf numFmtId="0" fontId="9" fillId="0" borderId="5" xfId="0" applyFont="1" applyBorder="1">
      <alignment vertical="center"/>
    </xf>
    <xf numFmtId="182" fontId="9" fillId="0" borderId="5" xfId="0" applyNumberFormat="1" applyFont="1" applyBorder="1">
      <alignment vertical="center"/>
    </xf>
    <xf numFmtId="182" fontId="9" fillId="0" borderId="23" xfId="0" applyNumberFormat="1" applyFont="1" applyBorder="1">
      <alignment vertical="center"/>
    </xf>
    <xf numFmtId="182" fontId="9" fillId="0" borderId="0" xfId="0" applyNumberFormat="1" applyFont="1">
      <alignment vertical="center"/>
    </xf>
    <xf numFmtId="182" fontId="9" fillId="0" borderId="34" xfId="0" applyNumberFormat="1" applyFont="1" applyBorder="1">
      <alignment vertical="center"/>
    </xf>
    <xf numFmtId="182" fontId="9" fillId="0" borderId="35" xfId="0" applyNumberFormat="1" applyFont="1" applyBorder="1">
      <alignment vertical="center"/>
    </xf>
    <xf numFmtId="182" fontId="9" fillId="0" borderId="36" xfId="0" applyNumberFormat="1" applyFont="1" applyBorder="1">
      <alignment vertical="center"/>
    </xf>
    <xf numFmtId="182" fontId="9" fillId="0" borderId="30" xfId="0" applyNumberFormat="1" applyFont="1" applyBorder="1">
      <alignment vertical="center"/>
    </xf>
    <xf numFmtId="182" fontId="9" fillId="0" borderId="3" xfId="0" applyNumberFormat="1" applyFont="1" applyBorder="1">
      <alignment vertical="center"/>
    </xf>
    <xf numFmtId="176" fontId="9" fillId="0" borderId="5" xfId="0" applyNumberFormat="1" applyFont="1" applyBorder="1" applyAlignment="1">
      <alignment vertical="center"/>
    </xf>
    <xf numFmtId="176" fontId="9" fillId="0" borderId="7" xfId="0" applyNumberFormat="1" applyFont="1" applyBorder="1" applyAlignment="1">
      <alignment vertical="center"/>
    </xf>
    <xf numFmtId="176" fontId="9" fillId="0" borderId="2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176" fontId="9" fillId="0" borderId="0" xfId="0" applyNumberFormat="1" applyFont="1" applyBorder="1">
      <alignment vertical="center"/>
    </xf>
    <xf numFmtId="0" fontId="4" fillId="0" borderId="46" xfId="0" applyFont="1" applyBorder="1">
      <alignment vertical="center"/>
    </xf>
    <xf numFmtId="0" fontId="4" fillId="0" borderId="47" xfId="0" applyFont="1" applyBorder="1">
      <alignment vertical="center"/>
    </xf>
    <xf numFmtId="180" fontId="9" fillId="3" borderId="5" xfId="0" applyNumberFormat="1" applyFont="1" applyFill="1" applyBorder="1">
      <alignment vertical="center"/>
    </xf>
    <xf numFmtId="0" fontId="4" fillId="3" borderId="3" xfId="0" applyFont="1" applyFill="1" applyBorder="1">
      <alignment vertical="center"/>
    </xf>
    <xf numFmtId="178" fontId="9" fillId="3" borderId="5" xfId="0" applyNumberFormat="1" applyFont="1" applyFill="1" applyBorder="1">
      <alignment vertical="center"/>
    </xf>
    <xf numFmtId="0" fontId="4" fillId="3" borderId="6" xfId="0" applyFont="1" applyFill="1" applyBorder="1">
      <alignment vertical="center"/>
    </xf>
    <xf numFmtId="182" fontId="9" fillId="4" borderId="5" xfId="0" applyNumberFormat="1" applyFont="1" applyFill="1" applyBorder="1">
      <alignment vertical="center"/>
    </xf>
    <xf numFmtId="0" fontId="4" fillId="4" borderId="6" xfId="0" applyFont="1" applyFill="1" applyBorder="1">
      <alignment vertical="center"/>
    </xf>
    <xf numFmtId="0" fontId="4" fillId="4" borderId="3" xfId="0" applyFont="1" applyFill="1" applyBorder="1">
      <alignment vertical="center"/>
    </xf>
    <xf numFmtId="182" fontId="9" fillId="4" borderId="35" xfId="0" applyNumberFormat="1" applyFont="1" applyFill="1" applyBorder="1">
      <alignment vertical="center"/>
    </xf>
    <xf numFmtId="0" fontId="4" fillId="4" borderId="33" xfId="0" applyFont="1" applyFill="1" applyBorder="1">
      <alignment vertical="center"/>
    </xf>
    <xf numFmtId="182" fontId="9" fillId="4" borderId="3" xfId="0" applyNumberFormat="1" applyFont="1" applyFill="1" applyBorder="1">
      <alignment vertical="center"/>
    </xf>
    <xf numFmtId="180" fontId="9" fillId="4" borderId="5" xfId="0" applyNumberFormat="1" applyFont="1" applyFill="1" applyBorder="1">
      <alignment vertical="center"/>
    </xf>
    <xf numFmtId="178" fontId="9" fillId="4" borderId="3" xfId="0" applyNumberFormat="1" applyFont="1" applyFill="1" applyBorder="1">
      <alignment vertical="center"/>
    </xf>
    <xf numFmtId="178" fontId="9" fillId="4" borderId="5" xfId="0" applyNumberFormat="1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4" fillId="4" borderId="4" xfId="0" applyFont="1" applyFill="1" applyBorder="1" applyAlignment="1">
      <alignment horizontal="center" vertical="center"/>
    </xf>
    <xf numFmtId="0" fontId="9" fillId="4" borderId="5" xfId="0" applyFont="1" applyFill="1" applyBorder="1">
      <alignment vertical="center"/>
    </xf>
    <xf numFmtId="0" fontId="4" fillId="4" borderId="5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176" fontId="9" fillId="4" borderId="5" xfId="0" applyNumberFormat="1" applyFont="1" applyFill="1" applyBorder="1" applyAlignment="1">
      <alignment vertical="center"/>
    </xf>
    <xf numFmtId="180" fontId="9" fillId="4" borderId="5" xfId="0" applyNumberFormat="1" applyFont="1" applyFill="1" applyBorder="1" applyAlignment="1">
      <alignment vertical="center"/>
    </xf>
    <xf numFmtId="0" fontId="4" fillId="0" borderId="49" xfId="0" applyFont="1" applyBorder="1">
      <alignment vertical="center"/>
    </xf>
    <xf numFmtId="0" fontId="4" fillId="4" borderId="50" xfId="0" applyFont="1" applyFill="1" applyBorder="1">
      <alignment vertical="center"/>
    </xf>
    <xf numFmtId="0" fontId="4" fillId="0" borderId="50" xfId="0" applyFont="1" applyBorder="1">
      <alignment vertical="center"/>
    </xf>
    <xf numFmtId="0" fontId="4" fillId="0" borderId="51" xfId="0" applyFont="1" applyBorder="1">
      <alignment vertical="center"/>
    </xf>
    <xf numFmtId="0" fontId="4" fillId="0" borderId="52" xfId="0" applyFont="1" applyBorder="1">
      <alignment vertical="center"/>
    </xf>
    <xf numFmtId="176" fontId="9" fillId="0" borderId="5" xfId="0" applyNumberFormat="1" applyFont="1" applyBorder="1">
      <alignment vertical="center"/>
    </xf>
    <xf numFmtId="176" fontId="9" fillId="5" borderId="5" xfId="0" applyNumberFormat="1" applyFont="1" applyFill="1" applyBorder="1">
      <alignment vertical="center"/>
    </xf>
    <xf numFmtId="180" fontId="9" fillId="6" borderId="5" xfId="0" applyNumberFormat="1" applyFont="1" applyFill="1" applyBorder="1">
      <alignment vertical="center"/>
    </xf>
    <xf numFmtId="0" fontId="4" fillId="6" borderId="3" xfId="0" applyFont="1" applyFill="1" applyBorder="1">
      <alignment vertical="center"/>
    </xf>
    <xf numFmtId="178" fontId="9" fillId="6" borderId="5" xfId="0" applyNumberFormat="1" applyFont="1" applyFill="1" applyBorder="1">
      <alignment vertical="center"/>
    </xf>
    <xf numFmtId="0" fontId="4" fillId="6" borderId="6" xfId="0" applyFont="1" applyFill="1" applyBorder="1">
      <alignment vertical="center"/>
    </xf>
    <xf numFmtId="178" fontId="9" fillId="3" borderId="3" xfId="0" applyNumberFormat="1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182" fontId="12" fillId="0" borderId="5" xfId="0" applyNumberFormat="1" applyFont="1" applyBorder="1">
      <alignment vertical="center"/>
    </xf>
    <xf numFmtId="0" fontId="13" fillId="0" borderId="6" xfId="0" applyFont="1" applyBorder="1">
      <alignment vertical="center"/>
    </xf>
    <xf numFmtId="182" fontId="12" fillId="0" borderId="3" xfId="0" applyNumberFormat="1" applyFont="1" applyBorder="1">
      <alignment vertical="center"/>
    </xf>
    <xf numFmtId="176" fontId="12" fillId="0" borderId="5" xfId="0" applyNumberFormat="1" applyFont="1" applyBorder="1">
      <alignment vertical="center"/>
    </xf>
    <xf numFmtId="182" fontId="12" fillId="4" borderId="5" xfId="0" applyNumberFormat="1" applyFont="1" applyFill="1" applyBorder="1">
      <alignment vertical="center"/>
    </xf>
    <xf numFmtId="0" fontId="13" fillId="4" borderId="6" xfId="0" applyFont="1" applyFill="1" applyBorder="1">
      <alignment vertical="center"/>
    </xf>
    <xf numFmtId="0" fontId="13" fillId="4" borderId="3" xfId="0" applyFont="1" applyFill="1" applyBorder="1">
      <alignment vertical="center"/>
    </xf>
    <xf numFmtId="182" fontId="12" fillId="4" borderId="3" xfId="0" applyNumberFormat="1" applyFont="1" applyFill="1" applyBorder="1">
      <alignment vertical="center"/>
    </xf>
    <xf numFmtId="176" fontId="12" fillId="5" borderId="5" xfId="0" applyNumberFormat="1" applyFont="1" applyFill="1" applyBorder="1">
      <alignment vertical="center"/>
    </xf>
    <xf numFmtId="180" fontId="12" fillId="0" borderId="5" xfId="0" applyNumberFormat="1" applyFont="1" applyBorder="1" applyAlignment="1">
      <alignment horizontal="right" vertical="center"/>
    </xf>
    <xf numFmtId="180" fontId="12" fillId="0" borderId="5" xfId="0" applyNumberFormat="1" applyFont="1" applyBorder="1">
      <alignment vertical="center"/>
    </xf>
    <xf numFmtId="180" fontId="12" fillId="4" borderId="5" xfId="0" applyNumberFormat="1" applyFont="1" applyFill="1" applyBorder="1">
      <alignment vertical="center"/>
    </xf>
    <xf numFmtId="180" fontId="12" fillId="3" borderId="5" xfId="0" applyNumberFormat="1" applyFont="1" applyFill="1" applyBorder="1">
      <alignment vertical="center"/>
    </xf>
    <xf numFmtId="180" fontId="12" fillId="6" borderId="5" xfId="0" applyNumberFormat="1" applyFont="1" applyFill="1" applyBorder="1">
      <alignment vertical="center"/>
    </xf>
    <xf numFmtId="0" fontId="12" fillId="0" borderId="5" xfId="0" applyFont="1" applyBorder="1">
      <alignment vertical="center"/>
    </xf>
    <xf numFmtId="0" fontId="12" fillId="4" borderId="5" xfId="0" applyFont="1" applyFill="1" applyBorder="1">
      <alignment vertical="center"/>
    </xf>
    <xf numFmtId="176" fontId="12" fillId="4" borderId="5" xfId="0" applyNumberFormat="1" applyFont="1" applyFill="1" applyBorder="1" applyAlignment="1">
      <alignment vertical="center"/>
    </xf>
    <xf numFmtId="176" fontId="12" fillId="0" borderId="5" xfId="0" applyNumberFormat="1" applyFont="1" applyBorder="1" applyAlignment="1">
      <alignment vertical="center"/>
    </xf>
    <xf numFmtId="176" fontId="12" fillId="0" borderId="7" xfId="0" applyNumberFormat="1" applyFont="1" applyBorder="1" applyAlignment="1">
      <alignment vertical="center"/>
    </xf>
    <xf numFmtId="180" fontId="12" fillId="0" borderId="5" xfId="0" applyNumberFormat="1" applyFont="1" applyBorder="1" applyAlignment="1">
      <alignment vertical="center"/>
    </xf>
    <xf numFmtId="180" fontId="12" fillId="4" borderId="5" xfId="0" applyNumberFormat="1" applyFont="1" applyFill="1" applyBorder="1" applyAlignment="1">
      <alignment vertical="center"/>
    </xf>
    <xf numFmtId="180" fontId="12" fillId="0" borderId="7" xfId="0" applyNumberFormat="1" applyFont="1" applyBorder="1" applyAlignment="1">
      <alignment vertical="center"/>
    </xf>
    <xf numFmtId="0" fontId="4" fillId="3" borderId="1" xfId="0" applyFont="1" applyFill="1" applyBorder="1">
      <alignment vertical="center"/>
    </xf>
    <xf numFmtId="178" fontId="9" fillId="6" borderId="3" xfId="0" applyNumberFormat="1" applyFont="1" applyFill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77" fontId="9" fillId="0" borderId="5" xfId="0" applyNumberFormat="1" applyFont="1" applyBorder="1" applyAlignment="1">
      <alignment vertical="center"/>
    </xf>
    <xf numFmtId="177" fontId="9" fillId="0" borderId="3" xfId="0" applyNumberFormat="1" applyFont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177" fontId="9" fillId="4" borderId="5" xfId="0" applyNumberFormat="1" applyFont="1" applyFill="1" applyBorder="1" applyAlignment="1">
      <alignment vertical="center"/>
    </xf>
    <xf numFmtId="177" fontId="9" fillId="4" borderId="3" xfId="0" applyNumberFormat="1" applyFont="1" applyFill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177" fontId="9" fillId="0" borderId="38" xfId="0" applyNumberFormat="1" applyFont="1" applyBorder="1" applyAlignment="1">
      <alignment vertical="center"/>
    </xf>
    <xf numFmtId="177" fontId="9" fillId="0" borderId="39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7" fontId="9" fillId="0" borderId="9" xfId="0" applyNumberFormat="1" applyFont="1" applyBorder="1" applyAlignment="1">
      <alignment vertical="center"/>
    </xf>
    <xf numFmtId="177" fontId="9" fillId="0" borderId="11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20" fontId="9" fillId="4" borderId="5" xfId="0" applyNumberFormat="1" applyFont="1" applyFill="1" applyBorder="1" applyAlignment="1">
      <alignment horizontal="left" vertical="center"/>
    </xf>
    <xf numFmtId="20" fontId="9" fillId="4" borderId="3" xfId="0" applyNumberFormat="1" applyFont="1" applyFill="1" applyBorder="1" applyAlignment="1">
      <alignment horizontal="left" vertical="center"/>
    </xf>
    <xf numFmtId="20" fontId="9" fillId="4" borderId="6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20" fontId="9" fillId="0" borderId="5" xfId="0" applyNumberFormat="1" applyFont="1" applyBorder="1" applyAlignment="1">
      <alignment horizontal="left" vertical="center"/>
    </xf>
    <xf numFmtId="20" fontId="9" fillId="0" borderId="3" xfId="0" applyNumberFormat="1" applyFont="1" applyBorder="1" applyAlignment="1">
      <alignment horizontal="left" vertical="center"/>
    </xf>
    <xf numFmtId="20" fontId="9" fillId="0" borderId="6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20" fontId="9" fillId="3" borderId="5" xfId="0" applyNumberFormat="1" applyFont="1" applyFill="1" applyBorder="1" applyAlignment="1">
      <alignment horizontal="left" vertical="center"/>
    </xf>
    <xf numFmtId="20" fontId="9" fillId="3" borderId="3" xfId="0" applyNumberFormat="1" applyFont="1" applyFill="1" applyBorder="1" applyAlignment="1">
      <alignment horizontal="left" vertical="center"/>
    </xf>
    <xf numFmtId="20" fontId="9" fillId="3" borderId="6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178" fontId="9" fillId="0" borderId="5" xfId="0" applyNumberFormat="1" applyFont="1" applyBorder="1" applyAlignment="1">
      <alignment vertical="center"/>
    </xf>
    <xf numFmtId="178" fontId="9" fillId="0" borderId="3" xfId="0" applyNumberFormat="1" applyFont="1" applyBorder="1" applyAlignment="1">
      <alignment vertical="center"/>
    </xf>
    <xf numFmtId="178" fontId="9" fillId="4" borderId="5" xfId="0" applyNumberFormat="1" applyFont="1" applyFill="1" applyBorder="1" applyAlignment="1">
      <alignment vertical="center"/>
    </xf>
    <xf numFmtId="178" fontId="9" fillId="4" borderId="3" xfId="0" applyNumberFormat="1" applyFont="1" applyFill="1" applyBorder="1" applyAlignment="1">
      <alignment vertical="center"/>
    </xf>
    <xf numFmtId="178" fontId="9" fillId="0" borderId="38" xfId="0" applyNumberFormat="1" applyFont="1" applyBorder="1" applyAlignment="1">
      <alignment vertical="center"/>
    </xf>
    <xf numFmtId="178" fontId="9" fillId="0" borderId="39" xfId="0" applyNumberFormat="1" applyFont="1" applyBorder="1" applyAlignment="1">
      <alignment vertical="center"/>
    </xf>
    <xf numFmtId="178" fontId="9" fillId="0" borderId="9" xfId="0" applyNumberFormat="1" applyFont="1" applyBorder="1" applyAlignment="1">
      <alignment vertical="center"/>
    </xf>
    <xf numFmtId="178" fontId="9" fillId="0" borderId="11" xfId="0" applyNumberFormat="1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4" borderId="20" xfId="0" applyFont="1" applyFill="1" applyBorder="1" applyAlignment="1">
      <alignment vertical="center"/>
    </xf>
    <xf numFmtId="20" fontId="9" fillId="6" borderId="5" xfId="0" applyNumberFormat="1" applyFont="1" applyFill="1" applyBorder="1" applyAlignment="1">
      <alignment horizontal="left" vertical="center"/>
    </xf>
    <xf numFmtId="20" fontId="9" fillId="6" borderId="3" xfId="0" applyNumberFormat="1" applyFont="1" applyFill="1" applyBorder="1" applyAlignment="1">
      <alignment horizontal="left" vertical="center"/>
    </xf>
    <xf numFmtId="20" fontId="9" fillId="6" borderId="6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運行便数（合計）</a:t>
            </a:r>
          </a:p>
        </c:rich>
      </c:tx>
      <c:layout>
        <c:manualLayout>
          <c:xMode val="edge"/>
          <c:yMode val="edge"/>
          <c:x val="0.25411145796084572"/>
          <c:y val="3.15848787659372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'Ｈ30.10～H31．4月'!$J$10:$O$10</c:f>
              <c:strCache>
                <c:ptCount val="1"/>
                <c:pt idx="0">
                  <c:v>運行便数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pattFill prst="lgGri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2.6717761409311726E-2"/>
                  <c:y val="7.8578460683590336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196</a:t>
                    </a:r>
                    <a:r>
                      <a:rPr lang="ja-JP" altLang="en-US"/>
                      <a:t>便</a:t>
                    </a:r>
                    <a:r>
                      <a:rPr lang="en-US" altLang="ja-JP"/>
                      <a:t>(19%)</a:t>
                    </a:r>
                    <a:r>
                      <a:rPr lang="en-US" altLang="en-US"/>
                      <a:t>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1411098493720249"/>
                  <c:y val="-0.112830810629711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200"/>
                      <a:t>731</a:t>
                    </a:r>
                    <a:r>
                      <a:rPr lang="ja-JP" altLang="en-US" sz="1200"/>
                      <a:t>便</a:t>
                    </a:r>
                    <a:r>
                      <a:rPr lang="en-US" altLang="ja-JP" sz="1200"/>
                      <a:t>(71%)</a:t>
                    </a:r>
                    <a:r>
                      <a:rPr lang="en-US" altLang="en-US" sz="1200"/>
                      <a:t> 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461383614129079E-2"/>
                  <c:y val="3.2835827258842078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73</a:t>
                    </a:r>
                    <a:r>
                      <a:rPr lang="ja-JP" altLang="en-US"/>
                      <a:t>便（</a:t>
                    </a:r>
                    <a:r>
                      <a:rPr lang="en-US" altLang="ja-JP"/>
                      <a:t>7</a:t>
                    </a:r>
                    <a:r>
                      <a:rPr lang="ja-JP" altLang="en-US"/>
                      <a:t>％）</a:t>
                    </a:r>
                    <a:r>
                      <a:rPr lang="en-US" altLang="en-US"/>
                      <a:t>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7234688249916294E-2"/>
                  <c:y val="-4.4744636878832423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27</a:t>
                    </a:r>
                    <a:r>
                      <a:rPr lang="ja-JP" altLang="en-US"/>
                      <a:t>便</a:t>
                    </a:r>
                    <a:r>
                      <a:rPr lang="en-US" altLang="ja-JP"/>
                      <a:t>(3%)</a:t>
                    </a:r>
                    <a:r>
                      <a:rPr lang="en-US" altLang="en-US"/>
                      <a:t>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'Ｈ30.10～H31．4月'!$B$12:$C$15</c:f>
              <c:strCache>
                <c:ptCount val="4"/>
                <c:pt idx="0">
                  <c:v>温泉場</c:v>
                </c:pt>
                <c:pt idx="1">
                  <c:v>オレンジライン</c:v>
                </c:pt>
                <c:pt idx="2">
                  <c:v>鍛冶屋</c:v>
                </c:pt>
                <c:pt idx="3">
                  <c:v>福浦</c:v>
                </c:pt>
              </c:strCache>
            </c:strRef>
          </c:cat>
          <c:val>
            <c:numRef>
              <c:f>'Ｈ30.10～H31．4月'!$N$12:$N$15</c:f>
              <c:numCache>
                <c:formatCode>#,##0_);[Red]\(#,##0\)</c:formatCode>
                <c:ptCount val="4"/>
                <c:pt idx="0">
                  <c:v>196</c:v>
                </c:pt>
                <c:pt idx="1">
                  <c:v>731</c:v>
                </c:pt>
                <c:pt idx="2">
                  <c:v>73</c:v>
                </c:pt>
                <c:pt idx="3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607857458105354"/>
          <c:y val="0.18341619185706717"/>
          <c:w val="0.33005843367200655"/>
          <c:h val="0.68986977716842346"/>
        </c:manualLayout>
      </c:layout>
      <c:overlay val="0"/>
      <c:txPr>
        <a:bodyPr/>
        <a:lstStyle/>
        <a:p>
          <a:pPr rtl="0"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温泉場</a:t>
            </a:r>
            <a:r>
              <a:rPr lang="ja-JP"/>
              <a:t>エリア乗降ポイント別</a:t>
            </a:r>
          </a:p>
        </c:rich>
      </c:tx>
      <c:layout>
        <c:manualLayout>
          <c:xMode val="edge"/>
          <c:yMode val="edge"/>
          <c:x val="0.288901006799099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88095149412214E-2"/>
          <c:y val="0.11690017924005966"/>
          <c:w val="0.91255229836009244"/>
          <c:h val="0.66963054025393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1.8697045587078005E-3"/>
                  <c:y val="-1.37516034513998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8218618432422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'Ｒ１．5月～７月'!$AW$21:$AY$26</c:f>
              <c:strCache>
                <c:ptCount val="6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</c:strCache>
            </c:strRef>
          </c:cat>
          <c:val>
            <c:numRef>
              <c:f>'Ｒ１．5月～７月'!$BD$21:$BD$26</c:f>
              <c:numCache>
                <c:formatCode>#,##0_ </c:formatCode>
                <c:ptCount val="6"/>
                <c:pt idx="0">
                  <c:v>9</c:v>
                </c:pt>
                <c:pt idx="1">
                  <c:v>28</c:v>
                </c:pt>
                <c:pt idx="2">
                  <c:v>64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27392"/>
        <c:axId val="83228928"/>
      </c:barChart>
      <c:catAx>
        <c:axId val="83227392"/>
        <c:scaling>
          <c:orientation val="minMax"/>
        </c:scaling>
        <c:delete val="0"/>
        <c:axPos val="b"/>
        <c:majorTickMark val="out"/>
        <c:minorTickMark val="none"/>
        <c:tickLblPos val="nextTo"/>
        <c:crossAx val="83228928"/>
        <c:crosses val="autoZero"/>
        <c:auto val="1"/>
        <c:lblAlgn val="ctr"/>
        <c:lblOffset val="100"/>
        <c:noMultiLvlLbl val="0"/>
      </c:catAx>
      <c:valAx>
        <c:axId val="83228928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83227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オレンジライン</a:t>
            </a:r>
            <a:r>
              <a:rPr lang="ja-JP"/>
              <a:t>エリア乗降ポイント別</a:t>
            </a:r>
          </a:p>
        </c:rich>
      </c:tx>
      <c:layout>
        <c:manualLayout>
          <c:xMode val="edge"/>
          <c:yMode val="edge"/>
          <c:x val="0.2664645520946064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88095149412214E-2"/>
          <c:y val="0.11690017924005966"/>
          <c:w val="0.91255229836009244"/>
          <c:h val="0.66963054025393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1.8697048339672664E-3"/>
                  <c:y val="2.7503216829658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'Ｒ１．5月～７月'!$AW$31:$AY$43</c:f>
              <c:strCache>
                <c:ptCount val="13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  <c:pt idx="11">
                  <c:v>⑫</c:v>
                </c:pt>
                <c:pt idx="12">
                  <c:v>⑬</c:v>
                </c:pt>
              </c:strCache>
            </c:strRef>
          </c:cat>
          <c:val>
            <c:numRef>
              <c:f>'Ｒ１．5月～７月'!$BD$31:$BD$43</c:f>
              <c:numCache>
                <c:formatCode>#,##0_ </c:formatCode>
                <c:ptCount val="13"/>
                <c:pt idx="0" formatCode="0_ ">
                  <c:v>1</c:v>
                </c:pt>
                <c:pt idx="1">
                  <c:v>42</c:v>
                </c:pt>
                <c:pt idx="2">
                  <c:v>42</c:v>
                </c:pt>
                <c:pt idx="3">
                  <c:v>333</c:v>
                </c:pt>
                <c:pt idx="4">
                  <c:v>140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16</c:v>
                </c:pt>
                <c:pt idx="9">
                  <c:v>120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331328"/>
        <c:axId val="83341312"/>
      </c:barChart>
      <c:catAx>
        <c:axId val="83331328"/>
        <c:scaling>
          <c:orientation val="minMax"/>
        </c:scaling>
        <c:delete val="0"/>
        <c:axPos val="b"/>
        <c:majorTickMark val="out"/>
        <c:minorTickMark val="none"/>
        <c:tickLblPos val="nextTo"/>
        <c:crossAx val="83341312"/>
        <c:crosses val="autoZero"/>
        <c:auto val="1"/>
        <c:lblAlgn val="ctr"/>
        <c:lblOffset val="100"/>
        <c:noMultiLvlLbl val="0"/>
      </c:catAx>
      <c:valAx>
        <c:axId val="83341312"/>
        <c:scaling>
          <c:orientation val="minMax"/>
        </c:scaling>
        <c:delete val="0"/>
        <c:axPos val="l"/>
        <c:majorGridlines/>
        <c:numFmt formatCode="0_ " sourceLinked="1"/>
        <c:majorTickMark val="out"/>
        <c:minorTickMark val="none"/>
        <c:tickLblPos val="nextTo"/>
        <c:crossAx val="83331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利用者数（合計）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'Ｒ１．5月～７月'!$D$10:$I$10</c:f>
              <c:strCache>
                <c:ptCount val="1"/>
                <c:pt idx="0">
                  <c:v>利用者数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pattFill prst="lgGri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1.0935476815398075E-2"/>
                  <c:y val="4.5885462233887432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200"/>
                      <a:t>229 </a:t>
                    </a:r>
                    <a:r>
                      <a:rPr lang="ja-JP" altLang="en-US" sz="1200"/>
                      <a:t>人</a:t>
                    </a:r>
                    <a:r>
                      <a:rPr lang="en-US" altLang="ja-JP" sz="1200"/>
                      <a:t>(13%)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315255905511811"/>
                  <c:y val="-9.4791119860017495E-2"/>
                </c:manualLayout>
              </c:layout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en-US" altLang="en-US" sz="1200"/>
                      <a:t>1,389</a:t>
                    </a:r>
                    <a:r>
                      <a:rPr lang="ja-JP" altLang="en-US" sz="1200"/>
                      <a:t>人</a:t>
                    </a:r>
                    <a:r>
                      <a:rPr lang="en-US" altLang="ja-JP" sz="1200"/>
                      <a:t>(80%)</a:t>
                    </a:r>
                    <a:endParaRPr lang="en-US" altLang="en-US"/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8582239720034979E-2"/>
                  <c:y val="3.7858340624088653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200"/>
                      <a:t>74</a:t>
                    </a:r>
                    <a:r>
                      <a:rPr lang="ja-JP" altLang="en-US" sz="1200"/>
                      <a:t>人</a:t>
                    </a:r>
                    <a:r>
                      <a:rPr lang="en-US" altLang="ja-JP" sz="1200"/>
                      <a:t>(5%)</a:t>
                    </a:r>
                    <a:r>
                      <a:rPr lang="en-US" altLang="en-US" sz="1200"/>
                      <a:t> 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9235783027121607E-2"/>
                  <c:y val="1.2673519976669583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200"/>
                      <a:t>27</a:t>
                    </a:r>
                    <a:r>
                      <a:rPr lang="ja-JP" altLang="en-US" sz="1200"/>
                      <a:t>人</a:t>
                    </a:r>
                    <a:r>
                      <a:rPr lang="en-US" altLang="ja-JP" sz="1200"/>
                      <a:t>(2%)</a:t>
                    </a:r>
                    <a:r>
                      <a:rPr lang="en-US" altLang="en-US" sz="1200"/>
                      <a:t> 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'Ｒ１．5月～７月'!$B$12:$C$15</c:f>
              <c:strCache>
                <c:ptCount val="4"/>
                <c:pt idx="0">
                  <c:v>温泉場</c:v>
                </c:pt>
                <c:pt idx="1">
                  <c:v>オレンジライン</c:v>
                </c:pt>
                <c:pt idx="2">
                  <c:v>鍛冶屋</c:v>
                </c:pt>
                <c:pt idx="3">
                  <c:v>福浦</c:v>
                </c:pt>
              </c:strCache>
            </c:strRef>
          </c:cat>
          <c:val>
            <c:numRef>
              <c:f>'Ｒ１．5月～７月'!$H$12:$H$15</c:f>
              <c:numCache>
                <c:formatCode>#,##0_);[Red]\(#,##0\)</c:formatCode>
                <c:ptCount val="4"/>
                <c:pt idx="0">
                  <c:v>107</c:v>
                </c:pt>
                <c:pt idx="1">
                  <c:v>701</c:v>
                </c:pt>
                <c:pt idx="2">
                  <c:v>20</c:v>
                </c:pt>
                <c:pt idx="3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384864391951005"/>
          <c:y val="0.2084915427238262"/>
          <c:w val="0.26226246719160107"/>
          <c:h val="0.66357247010790321"/>
        </c:manualLayout>
      </c:layout>
      <c:overlay val="0"/>
      <c:txPr>
        <a:bodyPr/>
        <a:lstStyle/>
        <a:p>
          <a:pPr rtl="0"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鍛冶屋</a:t>
            </a:r>
            <a:r>
              <a:rPr lang="ja-JP"/>
              <a:t>エリア乗降ポイント別</a:t>
            </a:r>
          </a:p>
        </c:rich>
      </c:tx>
      <c:layout>
        <c:manualLayout>
          <c:xMode val="edge"/>
          <c:yMode val="edge"/>
          <c:x val="0.29264041591651518"/>
          <c:y val="1.83354712685330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88095149412214E-2"/>
          <c:y val="0.11690017924005966"/>
          <c:w val="0.91255229836009244"/>
          <c:h val="0.66963054025393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2"/>
              <c:layout>
                <c:manualLayout>
                  <c:x val="-3.4277515886431163E-17"/>
                  <c:y val="-1.8179222079595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8045568380616493E-2"/>
                  <c:y val="4.1254810354199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2.2724027599494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'Ｒ１．5月～７月'!$BU$5:$BW$15</c:f>
              <c:strCache>
                <c:ptCount val="11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</c:strCache>
            </c:strRef>
          </c:cat>
          <c:val>
            <c:numRef>
              <c:f>'Ｒ１．5月～７月'!$CB$5:$CB$15</c:f>
              <c:numCache>
                <c:formatCode>0_ 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15808"/>
        <c:axId val="83417344"/>
      </c:barChart>
      <c:catAx>
        <c:axId val="83415808"/>
        <c:scaling>
          <c:orientation val="minMax"/>
        </c:scaling>
        <c:delete val="0"/>
        <c:axPos val="b"/>
        <c:majorTickMark val="out"/>
        <c:minorTickMark val="none"/>
        <c:tickLblPos val="nextTo"/>
        <c:crossAx val="83417344"/>
        <c:crosses val="autoZero"/>
        <c:auto val="1"/>
        <c:lblAlgn val="ctr"/>
        <c:lblOffset val="100"/>
        <c:noMultiLvlLbl val="0"/>
      </c:catAx>
      <c:valAx>
        <c:axId val="83417344"/>
        <c:scaling>
          <c:orientation val="minMax"/>
        </c:scaling>
        <c:delete val="0"/>
        <c:axPos val="l"/>
        <c:majorGridlines/>
        <c:numFmt formatCode="0_ " sourceLinked="1"/>
        <c:majorTickMark val="out"/>
        <c:minorTickMark val="none"/>
        <c:tickLblPos val="nextTo"/>
        <c:crossAx val="83415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福浦</a:t>
            </a:r>
            <a:r>
              <a:rPr lang="ja-JP"/>
              <a:t>エリア乗降ポイント別</a:t>
            </a:r>
          </a:p>
        </c:rich>
      </c:tx>
      <c:layout>
        <c:manualLayout>
          <c:xMode val="edge"/>
          <c:yMode val="edge"/>
          <c:x val="0.29264041591651518"/>
          <c:y val="1.83354712685330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88095149412214E-2"/>
          <c:y val="0.11690017924005966"/>
          <c:w val="0.91255229836009244"/>
          <c:h val="0.66963054025393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3.167867771987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('Ｒ１．5月～７月'!$BU$20:$BW$20,'Ｒ１．5月～７月'!$BU$21:$BW$21,'Ｒ１．5月～７月'!$BU$22:$BW$22)</c:f>
              <c:strCache>
                <c:ptCount val="3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</c:strCache>
            </c:strRef>
          </c:cat>
          <c:val>
            <c:numRef>
              <c:f>'Ｒ１．5月～７月'!$CB$20:$CB$22</c:f>
              <c:numCache>
                <c:formatCode>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06880"/>
        <c:axId val="84520960"/>
      </c:barChart>
      <c:catAx>
        <c:axId val="84506880"/>
        <c:scaling>
          <c:orientation val="minMax"/>
        </c:scaling>
        <c:delete val="0"/>
        <c:axPos val="b"/>
        <c:majorTickMark val="out"/>
        <c:minorTickMark val="none"/>
        <c:tickLblPos val="nextTo"/>
        <c:crossAx val="84520960"/>
        <c:crosses val="autoZero"/>
        <c:auto val="1"/>
        <c:lblAlgn val="ctr"/>
        <c:lblOffset val="100"/>
        <c:noMultiLvlLbl val="0"/>
      </c:catAx>
      <c:valAx>
        <c:axId val="84520960"/>
        <c:scaling>
          <c:orientation val="minMax"/>
        </c:scaling>
        <c:delete val="0"/>
        <c:axPos val="l"/>
        <c:majorGridlines/>
        <c:numFmt formatCode="0_ " sourceLinked="1"/>
        <c:majorTickMark val="out"/>
        <c:minorTickMark val="none"/>
        <c:tickLblPos val="nextTo"/>
        <c:crossAx val="84506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運行便数（合計）</a:t>
            </a:r>
          </a:p>
        </c:rich>
      </c:tx>
      <c:layout>
        <c:manualLayout>
          <c:xMode val="edge"/>
          <c:yMode val="edge"/>
          <c:x val="0.25411145796084572"/>
          <c:y val="3.15848787659372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'Ｈ30.10～Ｒ１．7月'!$J$10:$O$10</c:f>
              <c:strCache>
                <c:ptCount val="1"/>
                <c:pt idx="0">
                  <c:v>運行便数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pattFill prst="lgGri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2.6717761409311726E-2"/>
                  <c:y val="7.8578460683590336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2</a:t>
                    </a:r>
                    <a:r>
                      <a:rPr lang="en-US" altLang="ja-JP"/>
                      <a:t>84</a:t>
                    </a:r>
                    <a:r>
                      <a:rPr lang="ja-JP" altLang="en-US"/>
                      <a:t>便</a:t>
                    </a:r>
                    <a:r>
                      <a:rPr lang="en-US" altLang="ja-JP"/>
                      <a:t>(19%)</a:t>
                    </a:r>
                    <a:r>
                      <a:rPr lang="en-US" altLang="en-US"/>
                      <a:t>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1411098493720249"/>
                  <c:y val="-0.112830810629711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200"/>
                      <a:t>1,083</a:t>
                    </a:r>
                    <a:r>
                      <a:rPr lang="ja-JP" altLang="en-US" sz="1200"/>
                      <a:t>便</a:t>
                    </a:r>
                    <a:r>
                      <a:rPr lang="en-US" altLang="ja-JP" sz="1200"/>
                      <a:t>(71%)</a:t>
                    </a:r>
                    <a:r>
                      <a:rPr lang="en-US" altLang="en-US" sz="1200"/>
                      <a:t> 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461383614129079E-2"/>
                  <c:y val="3.2835827258842078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92</a:t>
                    </a:r>
                    <a:r>
                      <a:rPr lang="ja-JP" altLang="en-US"/>
                      <a:t>便（</a:t>
                    </a:r>
                    <a:r>
                      <a:rPr lang="en-US" altLang="ja-JP"/>
                      <a:t>7</a:t>
                    </a:r>
                    <a:r>
                      <a:rPr lang="ja-JP" altLang="en-US"/>
                      <a:t>％）</a:t>
                    </a:r>
                    <a:r>
                      <a:rPr lang="en-US" altLang="en-US"/>
                      <a:t>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7234688249916294E-2"/>
                  <c:y val="-4.4744636878832423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43</a:t>
                    </a:r>
                    <a:r>
                      <a:rPr lang="ja-JP" altLang="en-US"/>
                      <a:t>便</a:t>
                    </a:r>
                    <a:r>
                      <a:rPr lang="en-US" altLang="ja-JP"/>
                      <a:t>(3%)</a:t>
                    </a:r>
                    <a:r>
                      <a:rPr lang="en-US" altLang="en-US"/>
                      <a:t>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'Ｈ30.10～Ｒ１．7月'!$B$12:$C$15</c:f>
              <c:strCache>
                <c:ptCount val="4"/>
                <c:pt idx="0">
                  <c:v>温泉場</c:v>
                </c:pt>
                <c:pt idx="1">
                  <c:v>オレンジライン</c:v>
                </c:pt>
                <c:pt idx="2">
                  <c:v>鍛冶屋</c:v>
                </c:pt>
                <c:pt idx="3">
                  <c:v>福浦</c:v>
                </c:pt>
              </c:strCache>
            </c:strRef>
          </c:cat>
          <c:val>
            <c:numRef>
              <c:f>'Ｈ30.10～Ｒ１．7月'!$N$12:$N$15</c:f>
              <c:numCache>
                <c:formatCode>#,##0_);[Red]\(#,##0\)</c:formatCode>
                <c:ptCount val="4"/>
                <c:pt idx="0">
                  <c:v>284</c:v>
                </c:pt>
                <c:pt idx="1">
                  <c:v>1083</c:v>
                </c:pt>
                <c:pt idx="2">
                  <c:v>92</c:v>
                </c:pt>
                <c:pt idx="3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607857458105354"/>
          <c:y val="0.18341619185706717"/>
          <c:w val="0.33005843367200655"/>
          <c:h val="0.68986977716842346"/>
        </c:manualLayout>
      </c:layout>
      <c:overlay val="0"/>
      <c:txPr>
        <a:bodyPr/>
        <a:lstStyle/>
        <a:p>
          <a:pPr rtl="0"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目的地エリア乗降ポイント別</a:t>
            </a:r>
          </a:p>
        </c:rich>
      </c:tx>
      <c:layout>
        <c:manualLayout>
          <c:xMode val="edge"/>
          <c:yMode val="edge"/>
          <c:x val="0.29264041591651518"/>
          <c:y val="1.83354712685330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88095149412214E-2"/>
          <c:y val="0.11690017924005966"/>
          <c:w val="0.91255229836009244"/>
          <c:h val="0.536698373557074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2.0301978339867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0301978339867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8555051958322844E-17"/>
                  <c:y val="-1.218118700392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1.218118700392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'Ｈ30.10～Ｒ１．7月'!$AW$6:$AY$15</c:f>
              <c:strCache>
                <c:ptCount val="10"/>
                <c:pt idx="0">
                  <c:v>①商工会館</c:v>
                </c:pt>
                <c:pt idx="1">
                  <c:v>②桜木公園</c:v>
                </c:pt>
                <c:pt idx="2">
                  <c:v>③湯河原胃腸病院</c:v>
                </c:pt>
                <c:pt idx="3">
                  <c:v>④さがみ信用金庫</c:v>
                </c:pt>
                <c:pt idx="4">
                  <c:v>⑤門川会館</c:v>
                </c:pt>
                <c:pt idx="5">
                  <c:v>⑥湯河原町役場</c:v>
                </c:pt>
                <c:pt idx="6">
                  <c:v>⑦町民体育館</c:v>
                </c:pt>
                <c:pt idx="7">
                  <c:v>⑧さくらんぼ公園</c:v>
                </c:pt>
                <c:pt idx="8">
                  <c:v>⑨子育て支援ｾﾝﾀｰ</c:v>
                </c:pt>
                <c:pt idx="9">
                  <c:v>⑩海辺公園</c:v>
                </c:pt>
              </c:strCache>
            </c:strRef>
          </c:cat>
          <c:val>
            <c:numRef>
              <c:f>'Ｈ30.10～Ｒ１．7月'!$BD$6:$BD$15</c:f>
              <c:numCache>
                <c:formatCode>#,##0_ </c:formatCode>
                <c:ptCount val="10"/>
                <c:pt idx="0">
                  <c:v>1354</c:v>
                </c:pt>
                <c:pt idx="1">
                  <c:v>360</c:v>
                </c:pt>
                <c:pt idx="2">
                  <c:v>10</c:v>
                </c:pt>
                <c:pt idx="3">
                  <c:v>172</c:v>
                </c:pt>
                <c:pt idx="4">
                  <c:v>10</c:v>
                </c:pt>
                <c:pt idx="5">
                  <c:v>106</c:v>
                </c:pt>
                <c:pt idx="6">
                  <c:v>13</c:v>
                </c:pt>
                <c:pt idx="7">
                  <c:v>31</c:v>
                </c:pt>
                <c:pt idx="8">
                  <c:v>123</c:v>
                </c:pt>
                <c:pt idx="9">
                  <c:v>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834560"/>
        <c:axId val="87889024"/>
      </c:barChart>
      <c:catAx>
        <c:axId val="86834560"/>
        <c:scaling>
          <c:orientation val="minMax"/>
        </c:scaling>
        <c:delete val="0"/>
        <c:axPos val="b"/>
        <c:majorTickMark val="out"/>
        <c:minorTickMark val="none"/>
        <c:tickLblPos val="nextTo"/>
        <c:crossAx val="87889024"/>
        <c:crosses val="autoZero"/>
        <c:auto val="1"/>
        <c:lblAlgn val="ctr"/>
        <c:lblOffset val="100"/>
        <c:noMultiLvlLbl val="0"/>
      </c:catAx>
      <c:valAx>
        <c:axId val="87889024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86834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温泉場</a:t>
            </a:r>
            <a:r>
              <a:rPr lang="ja-JP"/>
              <a:t>エリア乗降ポイント別</a:t>
            </a:r>
          </a:p>
        </c:rich>
      </c:tx>
      <c:layout>
        <c:manualLayout>
          <c:xMode val="edge"/>
          <c:yMode val="edge"/>
          <c:x val="0.288901006799099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88095149412214E-2"/>
          <c:y val="0.11690017924005966"/>
          <c:w val="0.91255229836009244"/>
          <c:h val="0.66963054025393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1.8697045587078005E-3"/>
                  <c:y val="-1.37516034513998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8218618432422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'Ｈ30.10～Ｒ１．7月'!$AW$21:$AY$26</c:f>
              <c:strCache>
                <c:ptCount val="6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</c:strCache>
            </c:strRef>
          </c:cat>
          <c:val>
            <c:numRef>
              <c:f>'Ｈ30.10～Ｒ１．7月'!$BD$21:$BD$26</c:f>
              <c:numCache>
                <c:formatCode>#,##0_ </c:formatCode>
                <c:ptCount val="6"/>
                <c:pt idx="0">
                  <c:v>22</c:v>
                </c:pt>
                <c:pt idx="1">
                  <c:v>87</c:v>
                </c:pt>
                <c:pt idx="2">
                  <c:v>197</c:v>
                </c:pt>
                <c:pt idx="3">
                  <c:v>4</c:v>
                </c:pt>
                <c:pt idx="4">
                  <c:v>4</c:v>
                </c:pt>
                <c:pt idx="5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21792"/>
        <c:axId val="87923328"/>
      </c:barChart>
      <c:catAx>
        <c:axId val="87921792"/>
        <c:scaling>
          <c:orientation val="minMax"/>
        </c:scaling>
        <c:delete val="0"/>
        <c:axPos val="b"/>
        <c:majorTickMark val="out"/>
        <c:minorTickMark val="none"/>
        <c:tickLblPos val="nextTo"/>
        <c:crossAx val="87923328"/>
        <c:crosses val="autoZero"/>
        <c:auto val="1"/>
        <c:lblAlgn val="ctr"/>
        <c:lblOffset val="100"/>
        <c:noMultiLvlLbl val="0"/>
      </c:catAx>
      <c:valAx>
        <c:axId val="87923328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87921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オレンジライン</a:t>
            </a:r>
            <a:r>
              <a:rPr lang="ja-JP"/>
              <a:t>エリア乗降ポイント別</a:t>
            </a:r>
          </a:p>
        </c:rich>
      </c:tx>
      <c:layout>
        <c:manualLayout>
          <c:xMode val="edge"/>
          <c:yMode val="edge"/>
          <c:x val="0.2664645520946064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88095149412214E-2"/>
          <c:y val="0.11690017924005966"/>
          <c:w val="0.91255229836009244"/>
          <c:h val="0.66963054025393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1.8697048339672664E-3"/>
                  <c:y val="2.7503216829658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'Ｈ30.10～Ｒ１．7月'!$AW$31:$AY$43</c:f>
              <c:strCache>
                <c:ptCount val="13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  <c:pt idx="11">
                  <c:v>⑫</c:v>
                </c:pt>
                <c:pt idx="12">
                  <c:v>⑬</c:v>
                </c:pt>
              </c:strCache>
            </c:strRef>
          </c:cat>
          <c:val>
            <c:numRef>
              <c:f>'Ｈ30.10～Ｒ１．7月'!$BD$31:$BD$43</c:f>
              <c:numCache>
                <c:formatCode>#,##0_ </c:formatCode>
                <c:ptCount val="13"/>
                <c:pt idx="0" formatCode="0_ ">
                  <c:v>18</c:v>
                </c:pt>
                <c:pt idx="1">
                  <c:v>57</c:v>
                </c:pt>
                <c:pt idx="2">
                  <c:v>179</c:v>
                </c:pt>
                <c:pt idx="3">
                  <c:v>1006</c:v>
                </c:pt>
                <c:pt idx="4">
                  <c:v>353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29</c:v>
                </c:pt>
                <c:pt idx="9">
                  <c:v>435</c:v>
                </c:pt>
                <c:pt idx="10">
                  <c:v>2</c:v>
                </c:pt>
                <c:pt idx="11">
                  <c:v>0</c:v>
                </c:pt>
                <c:pt idx="12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43808"/>
        <c:axId val="87949696"/>
      </c:barChart>
      <c:catAx>
        <c:axId val="87943808"/>
        <c:scaling>
          <c:orientation val="minMax"/>
        </c:scaling>
        <c:delete val="0"/>
        <c:axPos val="b"/>
        <c:majorTickMark val="out"/>
        <c:minorTickMark val="none"/>
        <c:tickLblPos val="nextTo"/>
        <c:crossAx val="87949696"/>
        <c:crosses val="autoZero"/>
        <c:auto val="1"/>
        <c:lblAlgn val="ctr"/>
        <c:lblOffset val="100"/>
        <c:noMultiLvlLbl val="0"/>
      </c:catAx>
      <c:valAx>
        <c:axId val="87949696"/>
        <c:scaling>
          <c:orientation val="minMax"/>
        </c:scaling>
        <c:delete val="0"/>
        <c:axPos val="l"/>
        <c:majorGridlines/>
        <c:numFmt formatCode="0_ " sourceLinked="1"/>
        <c:majorTickMark val="out"/>
        <c:minorTickMark val="none"/>
        <c:tickLblPos val="nextTo"/>
        <c:crossAx val="87943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利用者数（合計）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'Ｈ30.10～Ｒ１．7月'!$D$10:$I$10</c:f>
              <c:strCache>
                <c:ptCount val="1"/>
                <c:pt idx="0">
                  <c:v>利用者数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pattFill prst="lgGri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1.0935476815398075E-2"/>
                  <c:y val="4.5885462233887432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200"/>
                      <a:t>336 </a:t>
                    </a:r>
                    <a:r>
                      <a:rPr lang="ja-JP" altLang="en-US" sz="1200"/>
                      <a:t>人</a:t>
                    </a:r>
                    <a:r>
                      <a:rPr lang="en-US" altLang="ja-JP" sz="1200"/>
                      <a:t>(13%)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315255905511811"/>
                  <c:y val="-9.4791119860017495E-2"/>
                </c:manualLayout>
              </c:layout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en-US" altLang="en-US" sz="1200"/>
                      <a:t>2,110</a:t>
                    </a:r>
                    <a:r>
                      <a:rPr lang="ja-JP" altLang="en-US" sz="1200"/>
                      <a:t>人</a:t>
                    </a:r>
                    <a:r>
                      <a:rPr lang="en-US" altLang="ja-JP" sz="1200"/>
                      <a:t>(81%)</a:t>
                    </a:r>
                    <a:endParaRPr lang="en-US" altLang="en-US"/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8582239720034979E-2"/>
                  <c:y val="3.7858340624088653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200"/>
                      <a:t>94</a:t>
                    </a:r>
                    <a:r>
                      <a:rPr lang="ja-JP" altLang="en-US" sz="1200"/>
                      <a:t>人</a:t>
                    </a:r>
                    <a:r>
                      <a:rPr lang="en-US" altLang="ja-JP" sz="1200"/>
                      <a:t>(4%)</a:t>
                    </a:r>
                    <a:r>
                      <a:rPr lang="en-US" altLang="en-US" sz="1200"/>
                      <a:t> 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9235783027121607E-2"/>
                  <c:y val="1.2673519976669583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200"/>
                      <a:t>43</a:t>
                    </a:r>
                    <a:r>
                      <a:rPr lang="ja-JP" altLang="en-US" sz="1200"/>
                      <a:t>人</a:t>
                    </a:r>
                    <a:r>
                      <a:rPr lang="en-US" altLang="ja-JP" sz="1200"/>
                      <a:t>(2%)</a:t>
                    </a:r>
                    <a:r>
                      <a:rPr lang="en-US" altLang="en-US" sz="1200"/>
                      <a:t> 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'Ｈ30.10～Ｒ１．7月'!$B$12:$C$15</c:f>
              <c:strCache>
                <c:ptCount val="4"/>
                <c:pt idx="0">
                  <c:v>温泉場</c:v>
                </c:pt>
                <c:pt idx="1">
                  <c:v>オレンジライン</c:v>
                </c:pt>
                <c:pt idx="2">
                  <c:v>鍛冶屋</c:v>
                </c:pt>
                <c:pt idx="3">
                  <c:v>福浦</c:v>
                </c:pt>
              </c:strCache>
            </c:strRef>
          </c:cat>
          <c:val>
            <c:numRef>
              <c:f>'Ｈ30.10～Ｒ１．7月'!$H$12:$H$15</c:f>
              <c:numCache>
                <c:formatCode>#,##0_);[Red]\(#,##0\)</c:formatCode>
                <c:ptCount val="4"/>
                <c:pt idx="0">
                  <c:v>336</c:v>
                </c:pt>
                <c:pt idx="1">
                  <c:v>2110</c:v>
                </c:pt>
                <c:pt idx="2">
                  <c:v>94</c:v>
                </c:pt>
                <c:pt idx="3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384864391951005"/>
          <c:y val="0.2084915427238262"/>
          <c:w val="0.26226246719160107"/>
          <c:h val="0.66357247010790321"/>
        </c:manualLayout>
      </c:layout>
      <c:overlay val="0"/>
      <c:txPr>
        <a:bodyPr/>
        <a:lstStyle/>
        <a:p>
          <a:pPr rtl="0"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目的地エリア乗降ポイント別</a:t>
            </a:r>
          </a:p>
        </c:rich>
      </c:tx>
      <c:layout>
        <c:manualLayout>
          <c:xMode val="edge"/>
          <c:yMode val="edge"/>
          <c:x val="0.29264041591651518"/>
          <c:y val="1.83354712685330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88095149412214E-2"/>
          <c:y val="0.11690017924005966"/>
          <c:w val="0.91255229836009244"/>
          <c:h val="0.536698373557074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2.0301978339867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0301978339867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8555051958322844E-17"/>
                  <c:y val="-1.218118700392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1.218118700392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'Ｈ30.10～H31．4月'!$AW$6:$AY$15</c:f>
              <c:strCache>
                <c:ptCount val="10"/>
                <c:pt idx="0">
                  <c:v>①商工会館</c:v>
                </c:pt>
                <c:pt idx="1">
                  <c:v>②桜木公園</c:v>
                </c:pt>
                <c:pt idx="2">
                  <c:v>③湯河原胃腸病院</c:v>
                </c:pt>
                <c:pt idx="3">
                  <c:v>④さがみ信用金庫</c:v>
                </c:pt>
                <c:pt idx="4">
                  <c:v>⑤門川会館</c:v>
                </c:pt>
                <c:pt idx="5">
                  <c:v>⑥湯河原町役場</c:v>
                </c:pt>
                <c:pt idx="6">
                  <c:v>⑦町民体育館</c:v>
                </c:pt>
                <c:pt idx="7">
                  <c:v>⑧さくらんぼ公園</c:v>
                </c:pt>
                <c:pt idx="8">
                  <c:v>⑨子育て支援ｾﾝﾀｰ</c:v>
                </c:pt>
                <c:pt idx="9">
                  <c:v>⑩海辺公園</c:v>
                </c:pt>
              </c:strCache>
            </c:strRef>
          </c:cat>
          <c:val>
            <c:numRef>
              <c:f>'Ｈ30.10～H31．4月'!$BD$6:$BD$15</c:f>
              <c:numCache>
                <c:formatCode>#,##0_ </c:formatCode>
                <c:ptCount val="10"/>
                <c:pt idx="0">
                  <c:v>923</c:v>
                </c:pt>
                <c:pt idx="1">
                  <c:v>225</c:v>
                </c:pt>
                <c:pt idx="2">
                  <c:v>9</c:v>
                </c:pt>
                <c:pt idx="3">
                  <c:v>123</c:v>
                </c:pt>
                <c:pt idx="4">
                  <c:v>9</c:v>
                </c:pt>
                <c:pt idx="5">
                  <c:v>74</c:v>
                </c:pt>
                <c:pt idx="6">
                  <c:v>4</c:v>
                </c:pt>
                <c:pt idx="7">
                  <c:v>23</c:v>
                </c:pt>
                <c:pt idx="8">
                  <c:v>89</c:v>
                </c:pt>
                <c:pt idx="9">
                  <c:v>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27776"/>
        <c:axId val="81654144"/>
      </c:barChart>
      <c:catAx>
        <c:axId val="81627776"/>
        <c:scaling>
          <c:orientation val="minMax"/>
        </c:scaling>
        <c:delete val="0"/>
        <c:axPos val="b"/>
        <c:majorTickMark val="out"/>
        <c:minorTickMark val="none"/>
        <c:tickLblPos val="nextTo"/>
        <c:crossAx val="81654144"/>
        <c:crosses val="autoZero"/>
        <c:auto val="1"/>
        <c:lblAlgn val="ctr"/>
        <c:lblOffset val="100"/>
        <c:noMultiLvlLbl val="0"/>
      </c:catAx>
      <c:valAx>
        <c:axId val="81654144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8162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鍛冶屋</a:t>
            </a:r>
            <a:r>
              <a:rPr lang="ja-JP"/>
              <a:t>エリア乗降ポイント別</a:t>
            </a:r>
          </a:p>
        </c:rich>
      </c:tx>
      <c:layout>
        <c:manualLayout>
          <c:xMode val="edge"/>
          <c:yMode val="edge"/>
          <c:x val="0.29264041591651518"/>
          <c:y val="1.83354712685330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88095149412214E-2"/>
          <c:y val="0.11690017924005966"/>
          <c:w val="0.91255229836009244"/>
          <c:h val="0.66963054025393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2"/>
              <c:layout>
                <c:manualLayout>
                  <c:x val="-3.4277515886431163E-17"/>
                  <c:y val="-1.8179222079595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8045568380616493E-2"/>
                  <c:y val="4.1254810354199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2.2724027599494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'Ｈ30.10～Ｒ１．7月'!$BU$5:$BW$15</c:f>
              <c:strCache>
                <c:ptCount val="11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</c:strCache>
            </c:strRef>
          </c:cat>
          <c:val>
            <c:numRef>
              <c:f>'Ｈ30.10～Ｒ１．7月'!$CB$5:$CB$15</c:f>
              <c:numCache>
                <c:formatCode>0_ 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73</c:v>
                </c:pt>
                <c:pt idx="4">
                  <c:v>0</c:v>
                </c:pt>
                <c:pt idx="5">
                  <c:v>14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040576"/>
        <c:axId val="88042112"/>
      </c:barChart>
      <c:catAx>
        <c:axId val="88040576"/>
        <c:scaling>
          <c:orientation val="minMax"/>
        </c:scaling>
        <c:delete val="0"/>
        <c:axPos val="b"/>
        <c:majorTickMark val="out"/>
        <c:minorTickMark val="none"/>
        <c:tickLblPos val="nextTo"/>
        <c:crossAx val="88042112"/>
        <c:crosses val="autoZero"/>
        <c:auto val="1"/>
        <c:lblAlgn val="ctr"/>
        <c:lblOffset val="100"/>
        <c:noMultiLvlLbl val="0"/>
      </c:catAx>
      <c:valAx>
        <c:axId val="88042112"/>
        <c:scaling>
          <c:orientation val="minMax"/>
        </c:scaling>
        <c:delete val="0"/>
        <c:axPos val="l"/>
        <c:majorGridlines/>
        <c:numFmt formatCode="0_ " sourceLinked="1"/>
        <c:majorTickMark val="out"/>
        <c:minorTickMark val="none"/>
        <c:tickLblPos val="nextTo"/>
        <c:crossAx val="88040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福浦</a:t>
            </a:r>
            <a:r>
              <a:rPr lang="ja-JP"/>
              <a:t>エリア乗降ポイント別</a:t>
            </a:r>
          </a:p>
        </c:rich>
      </c:tx>
      <c:layout>
        <c:manualLayout>
          <c:xMode val="edge"/>
          <c:yMode val="edge"/>
          <c:x val="0.29264041591651518"/>
          <c:y val="1.83354712685330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88095149412214E-2"/>
          <c:y val="0.11690017924005966"/>
          <c:w val="0.91255229836009244"/>
          <c:h val="0.66963054025393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3.167867771987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('Ｈ30.10～Ｒ１．7月'!$BU$20:$BW$20,'Ｈ30.10～Ｒ１．7月'!$BU$21:$BW$21,'Ｈ30.10～Ｒ１．7月'!$BU$22:$BW$22)</c:f>
              <c:strCache>
                <c:ptCount val="3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</c:strCache>
            </c:strRef>
          </c:cat>
          <c:val>
            <c:numRef>
              <c:f>'Ｈ30.10～Ｒ１．7月'!$CB$20:$CB$22</c:f>
              <c:numCache>
                <c:formatCode>0_ </c:formatCode>
                <c:ptCount val="3"/>
                <c:pt idx="0">
                  <c:v>3</c:v>
                </c:pt>
                <c:pt idx="1">
                  <c:v>2</c:v>
                </c:pt>
                <c:pt idx="2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078976"/>
        <c:axId val="88146304"/>
      </c:barChart>
      <c:catAx>
        <c:axId val="88078976"/>
        <c:scaling>
          <c:orientation val="minMax"/>
        </c:scaling>
        <c:delete val="0"/>
        <c:axPos val="b"/>
        <c:majorTickMark val="out"/>
        <c:minorTickMark val="none"/>
        <c:tickLblPos val="nextTo"/>
        <c:crossAx val="88146304"/>
        <c:crosses val="autoZero"/>
        <c:auto val="1"/>
        <c:lblAlgn val="ctr"/>
        <c:lblOffset val="100"/>
        <c:noMultiLvlLbl val="0"/>
      </c:catAx>
      <c:valAx>
        <c:axId val="88146304"/>
        <c:scaling>
          <c:orientation val="minMax"/>
        </c:scaling>
        <c:delete val="0"/>
        <c:axPos val="l"/>
        <c:majorGridlines/>
        <c:numFmt formatCode="0_ " sourceLinked="1"/>
        <c:majorTickMark val="out"/>
        <c:minorTickMark val="none"/>
        <c:tickLblPos val="nextTo"/>
        <c:crossAx val="88078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温泉場</a:t>
            </a:r>
            <a:r>
              <a:rPr lang="ja-JP"/>
              <a:t>エリア乗降ポイント別</a:t>
            </a:r>
          </a:p>
        </c:rich>
      </c:tx>
      <c:layout>
        <c:manualLayout>
          <c:xMode val="edge"/>
          <c:yMode val="edge"/>
          <c:x val="0.288901006799099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88095149412214E-2"/>
          <c:y val="0.11690017924005966"/>
          <c:w val="0.91255229836009244"/>
          <c:h val="0.66963054025393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1.8697045587078005E-3"/>
                  <c:y val="-1.37516034513998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8218618432422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'Ｈ30.10～H31．4月'!$AW$21:$AY$26</c:f>
              <c:strCache>
                <c:ptCount val="6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</c:strCache>
            </c:strRef>
          </c:cat>
          <c:val>
            <c:numRef>
              <c:f>'Ｈ30.10～H31．4月'!$BD$21:$BD$26</c:f>
              <c:numCache>
                <c:formatCode>#,##0_ </c:formatCode>
                <c:ptCount val="6"/>
                <c:pt idx="0">
                  <c:v>13</c:v>
                </c:pt>
                <c:pt idx="1">
                  <c:v>59</c:v>
                </c:pt>
                <c:pt idx="2">
                  <c:v>133</c:v>
                </c:pt>
                <c:pt idx="3">
                  <c:v>3</c:v>
                </c:pt>
                <c:pt idx="4">
                  <c:v>4</c:v>
                </c:pt>
                <c:pt idx="5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54272"/>
        <c:axId val="82855808"/>
      </c:barChart>
      <c:catAx>
        <c:axId val="82854272"/>
        <c:scaling>
          <c:orientation val="minMax"/>
        </c:scaling>
        <c:delete val="0"/>
        <c:axPos val="b"/>
        <c:majorTickMark val="out"/>
        <c:minorTickMark val="none"/>
        <c:tickLblPos val="nextTo"/>
        <c:crossAx val="82855808"/>
        <c:crosses val="autoZero"/>
        <c:auto val="1"/>
        <c:lblAlgn val="ctr"/>
        <c:lblOffset val="100"/>
        <c:noMultiLvlLbl val="0"/>
      </c:catAx>
      <c:valAx>
        <c:axId val="82855808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82854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オレンジライン</a:t>
            </a:r>
            <a:r>
              <a:rPr lang="ja-JP"/>
              <a:t>エリア乗降ポイント別</a:t>
            </a:r>
          </a:p>
        </c:rich>
      </c:tx>
      <c:layout>
        <c:manualLayout>
          <c:xMode val="edge"/>
          <c:yMode val="edge"/>
          <c:x val="0.2664645520946064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88095149412214E-2"/>
          <c:y val="0.11690017924005966"/>
          <c:w val="0.91255229836009244"/>
          <c:h val="0.66963054025393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1.8697048339672664E-3"/>
                  <c:y val="2.7503216829658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'Ｈ30.10～H31．4月'!$AW$31:$AY$43</c:f>
              <c:strCache>
                <c:ptCount val="13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  <c:pt idx="11">
                  <c:v>⑫</c:v>
                </c:pt>
                <c:pt idx="12">
                  <c:v>⑬</c:v>
                </c:pt>
              </c:strCache>
            </c:strRef>
          </c:cat>
          <c:val>
            <c:numRef>
              <c:f>'Ｈ30.10～H31．4月'!$BD$31:$BD$43</c:f>
              <c:numCache>
                <c:formatCode>#,##0_ </c:formatCode>
                <c:ptCount val="13"/>
                <c:pt idx="0" formatCode="0_ ">
                  <c:v>17</c:v>
                </c:pt>
                <c:pt idx="1">
                  <c:v>15</c:v>
                </c:pt>
                <c:pt idx="2">
                  <c:v>137</c:v>
                </c:pt>
                <c:pt idx="3">
                  <c:v>673</c:v>
                </c:pt>
                <c:pt idx="4">
                  <c:v>213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13</c:v>
                </c:pt>
                <c:pt idx="9">
                  <c:v>315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02400"/>
        <c:axId val="82969728"/>
      </c:barChart>
      <c:catAx>
        <c:axId val="82902400"/>
        <c:scaling>
          <c:orientation val="minMax"/>
        </c:scaling>
        <c:delete val="0"/>
        <c:axPos val="b"/>
        <c:majorTickMark val="out"/>
        <c:minorTickMark val="none"/>
        <c:tickLblPos val="nextTo"/>
        <c:crossAx val="82969728"/>
        <c:crosses val="autoZero"/>
        <c:auto val="1"/>
        <c:lblAlgn val="ctr"/>
        <c:lblOffset val="100"/>
        <c:noMultiLvlLbl val="0"/>
      </c:catAx>
      <c:valAx>
        <c:axId val="82969728"/>
        <c:scaling>
          <c:orientation val="minMax"/>
        </c:scaling>
        <c:delete val="0"/>
        <c:axPos val="l"/>
        <c:majorGridlines/>
        <c:numFmt formatCode="0_ " sourceLinked="1"/>
        <c:majorTickMark val="out"/>
        <c:minorTickMark val="none"/>
        <c:tickLblPos val="nextTo"/>
        <c:crossAx val="82902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利用者数（合計）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'Ｈ30.10～H31．4月'!$D$10:$I$10</c:f>
              <c:strCache>
                <c:ptCount val="1"/>
                <c:pt idx="0">
                  <c:v>利用者数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pattFill prst="lgGri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1.0935476815398075E-2"/>
                  <c:y val="4.5885462233887432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200"/>
                      <a:t>229 </a:t>
                    </a:r>
                    <a:r>
                      <a:rPr lang="ja-JP" altLang="en-US" sz="1200"/>
                      <a:t>人</a:t>
                    </a:r>
                    <a:r>
                      <a:rPr lang="en-US" altLang="ja-JP" sz="1200"/>
                      <a:t>(13%)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315255905511811"/>
                  <c:y val="-9.4791119860017495E-2"/>
                </c:manualLayout>
              </c:layout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en-US" altLang="en-US" sz="1200"/>
                      <a:t>1,389</a:t>
                    </a:r>
                    <a:r>
                      <a:rPr lang="ja-JP" altLang="en-US" sz="1200"/>
                      <a:t>人</a:t>
                    </a:r>
                    <a:r>
                      <a:rPr lang="en-US" altLang="ja-JP" sz="1200"/>
                      <a:t>(80%)</a:t>
                    </a:r>
                    <a:endParaRPr lang="en-US" altLang="en-US"/>
                  </a:p>
                </c:rich>
              </c:tx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8582239720034979E-2"/>
                  <c:y val="3.7858340624088653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200"/>
                      <a:t>74</a:t>
                    </a:r>
                    <a:r>
                      <a:rPr lang="ja-JP" altLang="en-US" sz="1200"/>
                      <a:t>人</a:t>
                    </a:r>
                    <a:r>
                      <a:rPr lang="en-US" altLang="ja-JP" sz="1200"/>
                      <a:t>(5%)</a:t>
                    </a:r>
                    <a:r>
                      <a:rPr lang="en-US" altLang="en-US" sz="1200"/>
                      <a:t> 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9235783027121607E-2"/>
                  <c:y val="1.2673519976669583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200"/>
                      <a:t>27</a:t>
                    </a:r>
                    <a:r>
                      <a:rPr lang="ja-JP" altLang="en-US" sz="1200"/>
                      <a:t>人</a:t>
                    </a:r>
                    <a:r>
                      <a:rPr lang="en-US" altLang="ja-JP" sz="1200"/>
                      <a:t>(2%)</a:t>
                    </a:r>
                    <a:r>
                      <a:rPr lang="en-US" altLang="en-US" sz="1200"/>
                      <a:t> 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'Ｈ30.10～H31．4月'!$B$12:$C$15</c:f>
              <c:strCache>
                <c:ptCount val="4"/>
                <c:pt idx="0">
                  <c:v>温泉場</c:v>
                </c:pt>
                <c:pt idx="1">
                  <c:v>オレンジライン</c:v>
                </c:pt>
                <c:pt idx="2">
                  <c:v>鍛冶屋</c:v>
                </c:pt>
                <c:pt idx="3">
                  <c:v>福浦</c:v>
                </c:pt>
              </c:strCache>
            </c:strRef>
          </c:cat>
          <c:val>
            <c:numRef>
              <c:f>'Ｈ30.10～H31．4月'!$H$12:$H$15</c:f>
              <c:numCache>
                <c:formatCode>#,##0_);[Red]\(#,##0\)</c:formatCode>
                <c:ptCount val="4"/>
                <c:pt idx="0">
                  <c:v>229</c:v>
                </c:pt>
                <c:pt idx="1">
                  <c:v>1389</c:v>
                </c:pt>
                <c:pt idx="2">
                  <c:v>74</c:v>
                </c:pt>
                <c:pt idx="3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384864391951005"/>
          <c:y val="0.2084915427238262"/>
          <c:w val="0.26226246719160107"/>
          <c:h val="0.66357247010790321"/>
        </c:manualLayout>
      </c:layout>
      <c:overlay val="0"/>
      <c:txPr>
        <a:bodyPr/>
        <a:lstStyle/>
        <a:p>
          <a:pPr rtl="0"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鍛冶屋</a:t>
            </a:r>
            <a:r>
              <a:rPr lang="ja-JP"/>
              <a:t>エリア乗降ポイント別</a:t>
            </a:r>
          </a:p>
        </c:rich>
      </c:tx>
      <c:layout>
        <c:manualLayout>
          <c:xMode val="edge"/>
          <c:yMode val="edge"/>
          <c:x val="0.29264041591651518"/>
          <c:y val="1.83354712685330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88095149412214E-2"/>
          <c:y val="0.11690017924005966"/>
          <c:w val="0.91255229836009244"/>
          <c:h val="0.66963054025393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2"/>
              <c:layout>
                <c:manualLayout>
                  <c:x val="-3.4277515886431163E-17"/>
                  <c:y val="-1.8179222079595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8045568380616493E-2"/>
                  <c:y val="4.1254810354199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2.2724027599494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'Ｈ30.10～H31．4月'!$BU$5:$BW$15</c:f>
              <c:strCache>
                <c:ptCount val="11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  <c:pt idx="8">
                  <c:v>⑨</c:v>
                </c:pt>
                <c:pt idx="9">
                  <c:v>⑩</c:v>
                </c:pt>
                <c:pt idx="10">
                  <c:v>⑪</c:v>
                </c:pt>
              </c:strCache>
            </c:strRef>
          </c:cat>
          <c:val>
            <c:numRef>
              <c:f>'Ｈ30.10～H31．4月'!$CB$5:$CB$15</c:f>
              <c:numCache>
                <c:formatCode>0_ 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55</c:v>
                </c:pt>
                <c:pt idx="4">
                  <c:v>0</c:v>
                </c:pt>
                <c:pt idx="5">
                  <c:v>12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38976"/>
        <c:axId val="83040512"/>
      </c:barChart>
      <c:catAx>
        <c:axId val="83038976"/>
        <c:scaling>
          <c:orientation val="minMax"/>
        </c:scaling>
        <c:delete val="0"/>
        <c:axPos val="b"/>
        <c:majorTickMark val="out"/>
        <c:minorTickMark val="none"/>
        <c:tickLblPos val="nextTo"/>
        <c:crossAx val="83040512"/>
        <c:crosses val="autoZero"/>
        <c:auto val="1"/>
        <c:lblAlgn val="ctr"/>
        <c:lblOffset val="100"/>
        <c:noMultiLvlLbl val="0"/>
      </c:catAx>
      <c:valAx>
        <c:axId val="83040512"/>
        <c:scaling>
          <c:orientation val="minMax"/>
        </c:scaling>
        <c:delete val="0"/>
        <c:axPos val="l"/>
        <c:majorGridlines/>
        <c:numFmt formatCode="0_ " sourceLinked="1"/>
        <c:majorTickMark val="out"/>
        <c:minorTickMark val="none"/>
        <c:tickLblPos val="nextTo"/>
        <c:crossAx val="83038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福浦</a:t>
            </a:r>
            <a:r>
              <a:rPr lang="ja-JP"/>
              <a:t>エリア乗降ポイント別</a:t>
            </a:r>
          </a:p>
        </c:rich>
      </c:tx>
      <c:layout>
        <c:manualLayout>
          <c:xMode val="edge"/>
          <c:yMode val="edge"/>
          <c:x val="0.29264041591651518"/>
          <c:y val="1.83354712685330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88095149412214E-2"/>
          <c:y val="0.11690017924005966"/>
          <c:w val="0.91255229836009244"/>
          <c:h val="0.66963054025393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3.167867771987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('Ｈ30.10～H31．4月'!$BU$20:$BW$20,'Ｈ30.10～H31．4月'!$BU$21:$BW$21,'Ｈ30.10～H31．4月'!$BU$22:$BW$22)</c:f>
              <c:strCache>
                <c:ptCount val="3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</c:strCache>
            </c:strRef>
          </c:cat>
          <c:val>
            <c:numRef>
              <c:f>'Ｈ30.10～H31．4月'!$CB$20:$CB$22</c:f>
              <c:numCache>
                <c:formatCode>0_ 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69184"/>
        <c:axId val="83091456"/>
      </c:barChart>
      <c:catAx>
        <c:axId val="83069184"/>
        <c:scaling>
          <c:orientation val="minMax"/>
        </c:scaling>
        <c:delete val="0"/>
        <c:axPos val="b"/>
        <c:majorTickMark val="out"/>
        <c:minorTickMark val="none"/>
        <c:tickLblPos val="nextTo"/>
        <c:crossAx val="83091456"/>
        <c:crosses val="autoZero"/>
        <c:auto val="1"/>
        <c:lblAlgn val="ctr"/>
        <c:lblOffset val="100"/>
        <c:noMultiLvlLbl val="0"/>
      </c:catAx>
      <c:valAx>
        <c:axId val="83091456"/>
        <c:scaling>
          <c:orientation val="minMax"/>
        </c:scaling>
        <c:delete val="0"/>
        <c:axPos val="l"/>
        <c:majorGridlines/>
        <c:numFmt formatCode="0_ " sourceLinked="1"/>
        <c:majorTickMark val="out"/>
        <c:minorTickMark val="none"/>
        <c:tickLblPos val="nextTo"/>
        <c:crossAx val="83069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運行便数（合計）</a:t>
            </a:r>
          </a:p>
        </c:rich>
      </c:tx>
      <c:layout>
        <c:manualLayout>
          <c:xMode val="edge"/>
          <c:yMode val="edge"/>
          <c:x val="0.25411145796084572"/>
          <c:y val="3.15848787659372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'Ｒ１．5月～７月'!$J$10:$O$10</c:f>
              <c:strCache>
                <c:ptCount val="1"/>
                <c:pt idx="0">
                  <c:v>運行便数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pattFill prst="lgGri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2.6717761409311726E-2"/>
                  <c:y val="7.8578460683590336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196</a:t>
                    </a:r>
                    <a:r>
                      <a:rPr lang="ja-JP" altLang="en-US"/>
                      <a:t>便</a:t>
                    </a:r>
                    <a:r>
                      <a:rPr lang="en-US" altLang="ja-JP"/>
                      <a:t>(19%)</a:t>
                    </a:r>
                    <a:r>
                      <a:rPr lang="en-US" altLang="en-US"/>
                      <a:t>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1411098493720249"/>
                  <c:y val="-0.112830810629711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200"/>
                      <a:t>731</a:t>
                    </a:r>
                    <a:r>
                      <a:rPr lang="ja-JP" altLang="en-US" sz="1200"/>
                      <a:t>便</a:t>
                    </a:r>
                    <a:r>
                      <a:rPr lang="en-US" altLang="ja-JP" sz="1200"/>
                      <a:t>(71%)</a:t>
                    </a:r>
                    <a:r>
                      <a:rPr lang="en-US" altLang="en-US" sz="1200"/>
                      <a:t> </a:t>
                    </a:r>
                    <a:endParaRPr lang="en-US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461383614129079E-2"/>
                  <c:y val="3.2835827258842078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73</a:t>
                    </a:r>
                    <a:r>
                      <a:rPr lang="ja-JP" altLang="en-US"/>
                      <a:t>便（</a:t>
                    </a:r>
                    <a:r>
                      <a:rPr lang="en-US" altLang="ja-JP"/>
                      <a:t>7</a:t>
                    </a:r>
                    <a:r>
                      <a:rPr lang="ja-JP" altLang="en-US"/>
                      <a:t>％）</a:t>
                    </a:r>
                    <a:r>
                      <a:rPr lang="en-US" altLang="en-US"/>
                      <a:t>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7234688249916294E-2"/>
                  <c:y val="-4.4744636878832423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27</a:t>
                    </a:r>
                    <a:r>
                      <a:rPr lang="ja-JP" altLang="en-US"/>
                      <a:t>便</a:t>
                    </a:r>
                    <a:r>
                      <a:rPr lang="en-US" altLang="ja-JP"/>
                      <a:t>(3%)</a:t>
                    </a:r>
                    <a:r>
                      <a:rPr lang="en-US" altLang="en-US"/>
                      <a:t>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'Ｒ１．5月～７月'!$B$12:$C$15</c:f>
              <c:strCache>
                <c:ptCount val="4"/>
                <c:pt idx="0">
                  <c:v>温泉場</c:v>
                </c:pt>
                <c:pt idx="1">
                  <c:v>オレンジライン</c:v>
                </c:pt>
                <c:pt idx="2">
                  <c:v>鍛冶屋</c:v>
                </c:pt>
                <c:pt idx="3">
                  <c:v>福浦</c:v>
                </c:pt>
              </c:strCache>
            </c:strRef>
          </c:cat>
          <c:val>
            <c:numRef>
              <c:f>'Ｒ１．5月～７月'!$N$12:$N$15</c:f>
              <c:numCache>
                <c:formatCode>#,##0_);[Red]\(#,##0\)</c:formatCode>
                <c:ptCount val="4"/>
                <c:pt idx="0">
                  <c:v>88</c:v>
                </c:pt>
                <c:pt idx="1">
                  <c:v>352</c:v>
                </c:pt>
                <c:pt idx="2">
                  <c:v>19</c:v>
                </c:pt>
                <c:pt idx="3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607857458105354"/>
          <c:y val="0.18341619185706717"/>
          <c:w val="0.33005843367200655"/>
          <c:h val="0.68986977716842346"/>
        </c:manualLayout>
      </c:layout>
      <c:overlay val="0"/>
      <c:txPr>
        <a:bodyPr/>
        <a:lstStyle/>
        <a:p>
          <a:pPr rtl="0"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目的地エリア乗降ポイント別</a:t>
            </a:r>
          </a:p>
        </c:rich>
      </c:tx>
      <c:layout>
        <c:manualLayout>
          <c:xMode val="edge"/>
          <c:yMode val="edge"/>
          <c:x val="0.29264041591651518"/>
          <c:y val="1.83354712685330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88095149412214E-2"/>
          <c:y val="0.11690017924005966"/>
          <c:w val="0.91255229836009244"/>
          <c:h val="0.536698373557074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2.0301978339867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0301978339867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8555051958322844E-17"/>
                  <c:y val="-1.218118700392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1.218118700392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'Ｒ１．5月～７月'!$AW$6:$AY$15</c:f>
              <c:strCache>
                <c:ptCount val="10"/>
                <c:pt idx="0">
                  <c:v>①商工会館</c:v>
                </c:pt>
                <c:pt idx="1">
                  <c:v>②桜木公園</c:v>
                </c:pt>
                <c:pt idx="2">
                  <c:v>③湯河原胃腸病院</c:v>
                </c:pt>
                <c:pt idx="3">
                  <c:v>④さがみ信用金庫</c:v>
                </c:pt>
                <c:pt idx="4">
                  <c:v>⑤門川会館</c:v>
                </c:pt>
                <c:pt idx="5">
                  <c:v>⑥湯河原町役場</c:v>
                </c:pt>
                <c:pt idx="6">
                  <c:v>⑦町民体育館</c:v>
                </c:pt>
                <c:pt idx="7">
                  <c:v>⑧さくらんぼ公園</c:v>
                </c:pt>
                <c:pt idx="8">
                  <c:v>⑨子育て支援ｾﾝﾀｰ</c:v>
                </c:pt>
                <c:pt idx="9">
                  <c:v>⑩海辺公園</c:v>
                </c:pt>
              </c:strCache>
            </c:strRef>
          </c:cat>
          <c:val>
            <c:numRef>
              <c:f>'Ｒ１．5月～７月'!$BD$6:$BD$15</c:f>
              <c:numCache>
                <c:formatCode>#,##0_ </c:formatCode>
                <c:ptCount val="10"/>
                <c:pt idx="0">
                  <c:v>431</c:v>
                </c:pt>
                <c:pt idx="1">
                  <c:v>135</c:v>
                </c:pt>
                <c:pt idx="2">
                  <c:v>1</c:v>
                </c:pt>
                <c:pt idx="3">
                  <c:v>49</c:v>
                </c:pt>
                <c:pt idx="4">
                  <c:v>1</c:v>
                </c:pt>
                <c:pt idx="5">
                  <c:v>32</c:v>
                </c:pt>
                <c:pt idx="6">
                  <c:v>9</c:v>
                </c:pt>
                <c:pt idx="7">
                  <c:v>8</c:v>
                </c:pt>
                <c:pt idx="8">
                  <c:v>34</c:v>
                </c:pt>
                <c:pt idx="9">
                  <c:v>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09216"/>
        <c:axId val="83215104"/>
      </c:barChart>
      <c:catAx>
        <c:axId val="83209216"/>
        <c:scaling>
          <c:orientation val="minMax"/>
        </c:scaling>
        <c:delete val="0"/>
        <c:axPos val="b"/>
        <c:majorTickMark val="out"/>
        <c:minorTickMark val="none"/>
        <c:tickLblPos val="nextTo"/>
        <c:crossAx val="83215104"/>
        <c:crosses val="autoZero"/>
        <c:auto val="1"/>
        <c:lblAlgn val="ctr"/>
        <c:lblOffset val="100"/>
        <c:noMultiLvlLbl val="0"/>
      </c:catAx>
      <c:valAx>
        <c:axId val="83215104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83209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18</xdr:row>
      <xdr:rowOff>23814</xdr:rowOff>
    </xdr:from>
    <xdr:to>
      <xdr:col>21</xdr:col>
      <xdr:colOff>321469</xdr:colOff>
      <xdr:row>30</xdr:row>
      <xdr:rowOff>166689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60</xdr:col>
      <xdr:colOff>29764</xdr:colOff>
      <xdr:row>2</xdr:row>
      <xdr:rowOff>205976</xdr:rowOff>
    </xdr:from>
    <xdr:to>
      <xdr:col>70</xdr:col>
      <xdr:colOff>511968</xdr:colOff>
      <xdr:row>17</xdr:row>
      <xdr:rowOff>71437</xdr:rowOff>
    </xdr:to>
    <xdr:graphicFrame macro="">
      <xdr:nvGraphicFramePr>
        <xdr:cNvPr id="15" name="グラフ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60</xdr:col>
      <xdr:colOff>0</xdr:colOff>
      <xdr:row>18</xdr:row>
      <xdr:rowOff>0</xdr:rowOff>
    </xdr:from>
    <xdr:to>
      <xdr:col>70</xdr:col>
      <xdr:colOff>482204</xdr:colOff>
      <xdr:row>30</xdr:row>
      <xdr:rowOff>151211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60</xdr:col>
      <xdr:colOff>1</xdr:colOff>
      <xdr:row>31</xdr:row>
      <xdr:rowOff>23812</xdr:rowOff>
    </xdr:from>
    <xdr:to>
      <xdr:col>70</xdr:col>
      <xdr:colOff>482205</xdr:colOff>
      <xdr:row>43</xdr:row>
      <xdr:rowOff>186929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59</xdr:col>
      <xdr:colOff>273844</xdr:colOff>
      <xdr:row>17</xdr:row>
      <xdr:rowOff>178594</xdr:rowOff>
    </xdr:from>
    <xdr:to>
      <xdr:col>61</xdr:col>
      <xdr:colOff>285750</xdr:colOff>
      <xdr:row>19</xdr:row>
      <xdr:rowOff>142875</xdr:rowOff>
    </xdr:to>
    <xdr:sp macro="" textlink="">
      <xdr:nvSpPr>
        <xdr:cNvPr id="4" name="正方形/長方形 3"/>
        <xdr:cNvSpPr/>
      </xdr:nvSpPr>
      <xdr:spPr>
        <a:xfrm>
          <a:off x="33718500" y="3869532"/>
          <a:ext cx="1273969" cy="39290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  <a:latin typeface="+mj-ea"/>
              <a:ea typeface="+mj-ea"/>
            </a:rPr>
            <a:t>（人）</a:t>
          </a:r>
        </a:p>
      </xdr:txBody>
    </xdr:sp>
    <xdr:clientData/>
  </xdr:twoCellAnchor>
  <xdr:twoCellAnchor>
    <xdr:from>
      <xdr:col>59</xdr:col>
      <xdr:colOff>250034</xdr:colOff>
      <xdr:row>30</xdr:row>
      <xdr:rowOff>214313</xdr:rowOff>
    </xdr:from>
    <xdr:to>
      <xdr:col>61</xdr:col>
      <xdr:colOff>261940</xdr:colOff>
      <xdr:row>32</xdr:row>
      <xdr:rowOff>154782</xdr:rowOff>
    </xdr:to>
    <xdr:sp macro="" textlink="">
      <xdr:nvSpPr>
        <xdr:cNvPr id="24" name="正方形/長方形 23"/>
        <xdr:cNvSpPr/>
      </xdr:nvSpPr>
      <xdr:spPr>
        <a:xfrm>
          <a:off x="33694690" y="6774657"/>
          <a:ext cx="1273969" cy="39290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  <a:latin typeface="+mj-ea"/>
              <a:ea typeface="+mj-ea"/>
            </a:rPr>
            <a:t>（人）</a:t>
          </a:r>
        </a:p>
      </xdr:txBody>
    </xdr:sp>
    <xdr:clientData/>
  </xdr:twoCellAnchor>
  <xdr:twoCellAnchor>
    <xdr:from>
      <xdr:col>59</xdr:col>
      <xdr:colOff>271462</xdr:colOff>
      <xdr:row>2</xdr:row>
      <xdr:rowOff>176213</xdr:rowOff>
    </xdr:from>
    <xdr:to>
      <xdr:col>61</xdr:col>
      <xdr:colOff>283368</xdr:colOff>
      <xdr:row>4</xdr:row>
      <xdr:rowOff>140494</xdr:rowOff>
    </xdr:to>
    <xdr:sp macro="" textlink="">
      <xdr:nvSpPr>
        <xdr:cNvPr id="20" name="正方形/長方形 19"/>
        <xdr:cNvSpPr/>
      </xdr:nvSpPr>
      <xdr:spPr>
        <a:xfrm>
          <a:off x="33716118" y="604838"/>
          <a:ext cx="1273969" cy="39290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  <a:latin typeface="+mj-ea"/>
              <a:ea typeface="+mj-ea"/>
            </a:rPr>
            <a:t>（人）</a:t>
          </a:r>
        </a:p>
      </xdr:txBody>
    </xdr:sp>
    <xdr:clientData/>
  </xdr:twoCellAnchor>
  <xdr:twoCellAnchor>
    <xdr:from>
      <xdr:col>7</xdr:col>
      <xdr:colOff>196452</xdr:colOff>
      <xdr:row>18</xdr:row>
      <xdr:rowOff>21431</xdr:rowOff>
    </xdr:from>
    <xdr:to>
      <xdr:col>14</xdr:col>
      <xdr:colOff>220264</xdr:colOff>
      <xdr:row>30</xdr:row>
      <xdr:rowOff>145256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84</xdr:col>
      <xdr:colOff>0</xdr:colOff>
      <xdr:row>2</xdr:row>
      <xdr:rowOff>0</xdr:rowOff>
    </xdr:from>
    <xdr:to>
      <xdr:col>94</xdr:col>
      <xdr:colOff>482205</xdr:colOff>
      <xdr:row>14</xdr:row>
      <xdr:rowOff>198836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84</xdr:col>
      <xdr:colOff>0</xdr:colOff>
      <xdr:row>17</xdr:row>
      <xdr:rowOff>0</xdr:rowOff>
    </xdr:from>
    <xdr:to>
      <xdr:col>94</xdr:col>
      <xdr:colOff>482205</xdr:colOff>
      <xdr:row>29</xdr:row>
      <xdr:rowOff>151211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83</xdr:col>
      <xdr:colOff>266704</xdr:colOff>
      <xdr:row>1</xdr:row>
      <xdr:rowOff>183356</xdr:rowOff>
    </xdr:from>
    <xdr:to>
      <xdr:col>85</xdr:col>
      <xdr:colOff>278610</xdr:colOff>
      <xdr:row>3</xdr:row>
      <xdr:rowOff>147637</xdr:rowOff>
    </xdr:to>
    <xdr:sp macro="" textlink="">
      <xdr:nvSpPr>
        <xdr:cNvPr id="26" name="正方形/長方形 25"/>
        <xdr:cNvSpPr/>
      </xdr:nvSpPr>
      <xdr:spPr>
        <a:xfrm>
          <a:off x="46891579" y="397669"/>
          <a:ext cx="1273969" cy="39290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  <a:latin typeface="+mj-ea"/>
              <a:ea typeface="+mj-ea"/>
            </a:rPr>
            <a:t>（人）</a:t>
          </a:r>
        </a:p>
      </xdr:txBody>
    </xdr:sp>
    <xdr:clientData/>
  </xdr:twoCellAnchor>
  <xdr:twoCellAnchor>
    <xdr:from>
      <xdr:col>83</xdr:col>
      <xdr:colOff>269084</xdr:colOff>
      <xdr:row>16</xdr:row>
      <xdr:rowOff>173832</xdr:rowOff>
    </xdr:from>
    <xdr:to>
      <xdr:col>85</xdr:col>
      <xdr:colOff>280990</xdr:colOff>
      <xdr:row>18</xdr:row>
      <xdr:rowOff>138113</xdr:rowOff>
    </xdr:to>
    <xdr:sp macro="" textlink="">
      <xdr:nvSpPr>
        <xdr:cNvPr id="27" name="正方形/長方形 26"/>
        <xdr:cNvSpPr/>
      </xdr:nvSpPr>
      <xdr:spPr>
        <a:xfrm>
          <a:off x="46893959" y="3650457"/>
          <a:ext cx="1273969" cy="39290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  <a:latin typeface="+mj-ea"/>
              <a:ea typeface="+mj-ea"/>
            </a:rPr>
            <a:t>（人）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18</xdr:row>
      <xdr:rowOff>23814</xdr:rowOff>
    </xdr:from>
    <xdr:to>
      <xdr:col>21</xdr:col>
      <xdr:colOff>321469</xdr:colOff>
      <xdr:row>30</xdr:row>
      <xdr:rowOff>166689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60</xdr:col>
      <xdr:colOff>29764</xdr:colOff>
      <xdr:row>2</xdr:row>
      <xdr:rowOff>205976</xdr:rowOff>
    </xdr:from>
    <xdr:to>
      <xdr:col>70</xdr:col>
      <xdr:colOff>511968</xdr:colOff>
      <xdr:row>17</xdr:row>
      <xdr:rowOff>71437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60</xdr:col>
      <xdr:colOff>0</xdr:colOff>
      <xdr:row>18</xdr:row>
      <xdr:rowOff>0</xdr:rowOff>
    </xdr:from>
    <xdr:to>
      <xdr:col>70</xdr:col>
      <xdr:colOff>482204</xdr:colOff>
      <xdr:row>30</xdr:row>
      <xdr:rowOff>151211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60</xdr:col>
      <xdr:colOff>1</xdr:colOff>
      <xdr:row>31</xdr:row>
      <xdr:rowOff>23812</xdr:rowOff>
    </xdr:from>
    <xdr:to>
      <xdr:col>70</xdr:col>
      <xdr:colOff>482205</xdr:colOff>
      <xdr:row>43</xdr:row>
      <xdr:rowOff>186929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59</xdr:col>
      <xdr:colOff>273844</xdr:colOff>
      <xdr:row>17</xdr:row>
      <xdr:rowOff>178594</xdr:rowOff>
    </xdr:from>
    <xdr:to>
      <xdr:col>61</xdr:col>
      <xdr:colOff>285750</xdr:colOff>
      <xdr:row>19</xdr:row>
      <xdr:rowOff>142875</xdr:rowOff>
    </xdr:to>
    <xdr:sp macro="" textlink="">
      <xdr:nvSpPr>
        <xdr:cNvPr id="6" name="正方形/長方形 5"/>
        <xdr:cNvSpPr/>
      </xdr:nvSpPr>
      <xdr:spPr>
        <a:xfrm>
          <a:off x="33630394" y="3940969"/>
          <a:ext cx="1269206" cy="4024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  <a:latin typeface="+mj-ea"/>
              <a:ea typeface="+mj-ea"/>
            </a:rPr>
            <a:t>（人）</a:t>
          </a:r>
        </a:p>
      </xdr:txBody>
    </xdr:sp>
    <xdr:clientData/>
  </xdr:twoCellAnchor>
  <xdr:twoCellAnchor>
    <xdr:from>
      <xdr:col>59</xdr:col>
      <xdr:colOff>250034</xdr:colOff>
      <xdr:row>30</xdr:row>
      <xdr:rowOff>214313</xdr:rowOff>
    </xdr:from>
    <xdr:to>
      <xdr:col>61</xdr:col>
      <xdr:colOff>261940</xdr:colOff>
      <xdr:row>32</xdr:row>
      <xdr:rowOff>154782</xdr:rowOff>
    </xdr:to>
    <xdr:sp macro="" textlink="">
      <xdr:nvSpPr>
        <xdr:cNvPr id="7" name="正方形/長方形 6"/>
        <xdr:cNvSpPr/>
      </xdr:nvSpPr>
      <xdr:spPr>
        <a:xfrm>
          <a:off x="33606584" y="6824663"/>
          <a:ext cx="1269206" cy="3976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  <a:latin typeface="+mj-ea"/>
              <a:ea typeface="+mj-ea"/>
            </a:rPr>
            <a:t>（人）</a:t>
          </a:r>
        </a:p>
      </xdr:txBody>
    </xdr:sp>
    <xdr:clientData/>
  </xdr:twoCellAnchor>
  <xdr:twoCellAnchor>
    <xdr:from>
      <xdr:col>59</xdr:col>
      <xdr:colOff>271462</xdr:colOff>
      <xdr:row>2</xdr:row>
      <xdr:rowOff>176213</xdr:rowOff>
    </xdr:from>
    <xdr:to>
      <xdr:col>61</xdr:col>
      <xdr:colOff>283368</xdr:colOff>
      <xdr:row>4</xdr:row>
      <xdr:rowOff>140494</xdr:rowOff>
    </xdr:to>
    <xdr:sp macro="" textlink="">
      <xdr:nvSpPr>
        <xdr:cNvPr id="8" name="正方形/長方形 7"/>
        <xdr:cNvSpPr/>
      </xdr:nvSpPr>
      <xdr:spPr>
        <a:xfrm>
          <a:off x="33628012" y="614363"/>
          <a:ext cx="1269206" cy="4024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  <a:latin typeface="+mj-ea"/>
              <a:ea typeface="+mj-ea"/>
            </a:rPr>
            <a:t>（人）</a:t>
          </a:r>
        </a:p>
      </xdr:txBody>
    </xdr:sp>
    <xdr:clientData/>
  </xdr:twoCellAnchor>
  <xdr:twoCellAnchor>
    <xdr:from>
      <xdr:col>7</xdr:col>
      <xdr:colOff>196452</xdr:colOff>
      <xdr:row>18</xdr:row>
      <xdr:rowOff>21431</xdr:rowOff>
    </xdr:from>
    <xdr:to>
      <xdr:col>14</xdr:col>
      <xdr:colOff>220264</xdr:colOff>
      <xdr:row>30</xdr:row>
      <xdr:rowOff>145256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84</xdr:col>
      <xdr:colOff>0</xdr:colOff>
      <xdr:row>2</xdr:row>
      <xdr:rowOff>0</xdr:rowOff>
    </xdr:from>
    <xdr:to>
      <xdr:col>94</xdr:col>
      <xdr:colOff>482205</xdr:colOff>
      <xdr:row>14</xdr:row>
      <xdr:rowOff>198836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84</xdr:col>
      <xdr:colOff>0</xdr:colOff>
      <xdr:row>17</xdr:row>
      <xdr:rowOff>0</xdr:rowOff>
    </xdr:from>
    <xdr:to>
      <xdr:col>94</xdr:col>
      <xdr:colOff>482205</xdr:colOff>
      <xdr:row>29</xdr:row>
      <xdr:rowOff>151211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83</xdr:col>
      <xdr:colOff>266704</xdr:colOff>
      <xdr:row>1</xdr:row>
      <xdr:rowOff>183356</xdr:rowOff>
    </xdr:from>
    <xdr:to>
      <xdr:col>85</xdr:col>
      <xdr:colOff>278610</xdr:colOff>
      <xdr:row>3</xdr:row>
      <xdr:rowOff>147637</xdr:rowOff>
    </xdr:to>
    <xdr:sp macro="" textlink="">
      <xdr:nvSpPr>
        <xdr:cNvPr id="12" name="正方形/長方形 11"/>
        <xdr:cNvSpPr/>
      </xdr:nvSpPr>
      <xdr:spPr>
        <a:xfrm>
          <a:off x="47120179" y="402431"/>
          <a:ext cx="1269206" cy="4024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  <a:latin typeface="+mj-ea"/>
              <a:ea typeface="+mj-ea"/>
            </a:rPr>
            <a:t>（人）</a:t>
          </a:r>
        </a:p>
      </xdr:txBody>
    </xdr:sp>
    <xdr:clientData/>
  </xdr:twoCellAnchor>
  <xdr:twoCellAnchor>
    <xdr:from>
      <xdr:col>83</xdr:col>
      <xdr:colOff>269084</xdr:colOff>
      <xdr:row>16</xdr:row>
      <xdr:rowOff>173832</xdr:rowOff>
    </xdr:from>
    <xdr:to>
      <xdr:col>85</xdr:col>
      <xdr:colOff>280990</xdr:colOff>
      <xdr:row>18</xdr:row>
      <xdr:rowOff>138113</xdr:rowOff>
    </xdr:to>
    <xdr:sp macro="" textlink="">
      <xdr:nvSpPr>
        <xdr:cNvPr id="13" name="正方形/長方形 12"/>
        <xdr:cNvSpPr/>
      </xdr:nvSpPr>
      <xdr:spPr>
        <a:xfrm>
          <a:off x="47122559" y="3717132"/>
          <a:ext cx="1269206" cy="4024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  <a:latin typeface="+mj-ea"/>
              <a:ea typeface="+mj-ea"/>
            </a:rPr>
            <a:t>（人）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18</xdr:row>
      <xdr:rowOff>23814</xdr:rowOff>
    </xdr:from>
    <xdr:to>
      <xdr:col>21</xdr:col>
      <xdr:colOff>321469</xdr:colOff>
      <xdr:row>30</xdr:row>
      <xdr:rowOff>166689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60</xdr:col>
      <xdr:colOff>29764</xdr:colOff>
      <xdr:row>2</xdr:row>
      <xdr:rowOff>205976</xdr:rowOff>
    </xdr:from>
    <xdr:to>
      <xdr:col>70</xdr:col>
      <xdr:colOff>511968</xdr:colOff>
      <xdr:row>17</xdr:row>
      <xdr:rowOff>71437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60</xdr:col>
      <xdr:colOff>0</xdr:colOff>
      <xdr:row>18</xdr:row>
      <xdr:rowOff>0</xdr:rowOff>
    </xdr:from>
    <xdr:to>
      <xdr:col>70</xdr:col>
      <xdr:colOff>482204</xdr:colOff>
      <xdr:row>30</xdr:row>
      <xdr:rowOff>151211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60</xdr:col>
      <xdr:colOff>1</xdr:colOff>
      <xdr:row>31</xdr:row>
      <xdr:rowOff>23812</xdr:rowOff>
    </xdr:from>
    <xdr:to>
      <xdr:col>70</xdr:col>
      <xdr:colOff>482205</xdr:colOff>
      <xdr:row>43</xdr:row>
      <xdr:rowOff>186929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59</xdr:col>
      <xdr:colOff>273844</xdr:colOff>
      <xdr:row>17</xdr:row>
      <xdr:rowOff>178594</xdr:rowOff>
    </xdr:from>
    <xdr:to>
      <xdr:col>61</xdr:col>
      <xdr:colOff>285750</xdr:colOff>
      <xdr:row>19</xdr:row>
      <xdr:rowOff>142875</xdr:rowOff>
    </xdr:to>
    <xdr:sp macro="" textlink="">
      <xdr:nvSpPr>
        <xdr:cNvPr id="6" name="正方形/長方形 5"/>
        <xdr:cNvSpPr/>
      </xdr:nvSpPr>
      <xdr:spPr>
        <a:xfrm>
          <a:off x="33630394" y="3940969"/>
          <a:ext cx="1269206" cy="4024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  <a:latin typeface="+mj-ea"/>
              <a:ea typeface="+mj-ea"/>
            </a:rPr>
            <a:t>（人）</a:t>
          </a:r>
        </a:p>
      </xdr:txBody>
    </xdr:sp>
    <xdr:clientData/>
  </xdr:twoCellAnchor>
  <xdr:twoCellAnchor>
    <xdr:from>
      <xdr:col>59</xdr:col>
      <xdr:colOff>250034</xdr:colOff>
      <xdr:row>30</xdr:row>
      <xdr:rowOff>214313</xdr:rowOff>
    </xdr:from>
    <xdr:to>
      <xdr:col>61</xdr:col>
      <xdr:colOff>261940</xdr:colOff>
      <xdr:row>32</xdr:row>
      <xdr:rowOff>154782</xdr:rowOff>
    </xdr:to>
    <xdr:sp macro="" textlink="">
      <xdr:nvSpPr>
        <xdr:cNvPr id="7" name="正方形/長方形 6"/>
        <xdr:cNvSpPr/>
      </xdr:nvSpPr>
      <xdr:spPr>
        <a:xfrm>
          <a:off x="33606584" y="6824663"/>
          <a:ext cx="1269206" cy="3976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  <a:latin typeface="+mj-ea"/>
              <a:ea typeface="+mj-ea"/>
            </a:rPr>
            <a:t>（人）</a:t>
          </a:r>
        </a:p>
      </xdr:txBody>
    </xdr:sp>
    <xdr:clientData/>
  </xdr:twoCellAnchor>
  <xdr:twoCellAnchor>
    <xdr:from>
      <xdr:col>59</xdr:col>
      <xdr:colOff>271462</xdr:colOff>
      <xdr:row>2</xdr:row>
      <xdr:rowOff>176213</xdr:rowOff>
    </xdr:from>
    <xdr:to>
      <xdr:col>61</xdr:col>
      <xdr:colOff>283368</xdr:colOff>
      <xdr:row>4</xdr:row>
      <xdr:rowOff>140494</xdr:rowOff>
    </xdr:to>
    <xdr:sp macro="" textlink="">
      <xdr:nvSpPr>
        <xdr:cNvPr id="8" name="正方形/長方形 7"/>
        <xdr:cNvSpPr/>
      </xdr:nvSpPr>
      <xdr:spPr>
        <a:xfrm>
          <a:off x="33628012" y="614363"/>
          <a:ext cx="1269206" cy="4024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  <a:latin typeface="+mj-ea"/>
              <a:ea typeface="+mj-ea"/>
            </a:rPr>
            <a:t>（人）</a:t>
          </a:r>
        </a:p>
      </xdr:txBody>
    </xdr:sp>
    <xdr:clientData/>
  </xdr:twoCellAnchor>
  <xdr:twoCellAnchor>
    <xdr:from>
      <xdr:col>7</xdr:col>
      <xdr:colOff>196452</xdr:colOff>
      <xdr:row>18</xdr:row>
      <xdr:rowOff>21431</xdr:rowOff>
    </xdr:from>
    <xdr:to>
      <xdr:col>14</xdr:col>
      <xdr:colOff>220264</xdr:colOff>
      <xdr:row>30</xdr:row>
      <xdr:rowOff>145256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84</xdr:col>
      <xdr:colOff>0</xdr:colOff>
      <xdr:row>2</xdr:row>
      <xdr:rowOff>0</xdr:rowOff>
    </xdr:from>
    <xdr:to>
      <xdr:col>94</xdr:col>
      <xdr:colOff>482205</xdr:colOff>
      <xdr:row>14</xdr:row>
      <xdr:rowOff>198836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84</xdr:col>
      <xdr:colOff>0</xdr:colOff>
      <xdr:row>17</xdr:row>
      <xdr:rowOff>0</xdr:rowOff>
    </xdr:from>
    <xdr:to>
      <xdr:col>94</xdr:col>
      <xdr:colOff>482205</xdr:colOff>
      <xdr:row>29</xdr:row>
      <xdr:rowOff>151211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83</xdr:col>
      <xdr:colOff>266704</xdr:colOff>
      <xdr:row>1</xdr:row>
      <xdr:rowOff>183356</xdr:rowOff>
    </xdr:from>
    <xdr:to>
      <xdr:col>85</xdr:col>
      <xdr:colOff>278610</xdr:colOff>
      <xdr:row>3</xdr:row>
      <xdr:rowOff>147637</xdr:rowOff>
    </xdr:to>
    <xdr:sp macro="" textlink="">
      <xdr:nvSpPr>
        <xdr:cNvPr id="12" name="正方形/長方形 11"/>
        <xdr:cNvSpPr/>
      </xdr:nvSpPr>
      <xdr:spPr>
        <a:xfrm>
          <a:off x="47120179" y="402431"/>
          <a:ext cx="1269206" cy="4024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  <a:latin typeface="+mj-ea"/>
              <a:ea typeface="+mj-ea"/>
            </a:rPr>
            <a:t>（人）</a:t>
          </a:r>
        </a:p>
      </xdr:txBody>
    </xdr:sp>
    <xdr:clientData/>
  </xdr:twoCellAnchor>
  <xdr:twoCellAnchor>
    <xdr:from>
      <xdr:col>83</xdr:col>
      <xdr:colOff>269084</xdr:colOff>
      <xdr:row>16</xdr:row>
      <xdr:rowOff>173832</xdr:rowOff>
    </xdr:from>
    <xdr:to>
      <xdr:col>85</xdr:col>
      <xdr:colOff>280990</xdr:colOff>
      <xdr:row>18</xdr:row>
      <xdr:rowOff>138113</xdr:rowOff>
    </xdr:to>
    <xdr:sp macro="" textlink="">
      <xdr:nvSpPr>
        <xdr:cNvPr id="13" name="正方形/長方形 12"/>
        <xdr:cNvSpPr/>
      </xdr:nvSpPr>
      <xdr:spPr>
        <a:xfrm>
          <a:off x="47122559" y="3717132"/>
          <a:ext cx="1269206" cy="4024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  <a:latin typeface="+mj-ea"/>
              <a:ea typeface="+mj-ea"/>
            </a:rPr>
            <a:t>（人）</a:t>
          </a:r>
        </a:p>
      </xdr:txBody>
    </xdr:sp>
    <xdr:clientData/>
  </xdr:twoCellAnchor>
  <xdr:twoCellAnchor>
    <xdr:from>
      <xdr:col>19</xdr:col>
      <xdr:colOff>59532</xdr:colOff>
      <xdr:row>0</xdr:row>
      <xdr:rowOff>47625</xdr:rowOff>
    </xdr:from>
    <xdr:to>
      <xdr:col>21</xdr:col>
      <xdr:colOff>273843</xdr:colOff>
      <xdr:row>3</xdr:row>
      <xdr:rowOff>47624</xdr:rowOff>
    </xdr:to>
    <xdr:sp macro="" textlink="">
      <xdr:nvSpPr>
        <xdr:cNvPr id="14" name="正方形/長方形 13"/>
        <xdr:cNvSpPr/>
      </xdr:nvSpPr>
      <xdr:spPr>
        <a:xfrm>
          <a:off x="11930063" y="47625"/>
          <a:ext cx="1666874" cy="64293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chemeClr val="tx1"/>
              </a:solidFill>
            </a:rPr>
            <a:t>資料２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ゆたぽん号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FFF00"/>
      </a:accent1>
      <a:accent2>
        <a:srgbClr val="FEB2FF"/>
      </a:accent2>
      <a:accent3>
        <a:srgbClr val="00B0F0"/>
      </a:accent3>
      <a:accent4>
        <a:srgbClr val="FF0000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68"/>
  <sheetViews>
    <sheetView view="pageLayout" topLeftCell="U22" zoomScale="80" zoomScaleNormal="100" zoomScalePageLayoutView="80" workbookViewId="0">
      <selection activeCell="C23" sqref="C23:D23"/>
    </sheetView>
  </sheetViews>
  <sheetFormatPr defaultRowHeight="13.5" x14ac:dyDescent="0.15"/>
  <cols>
    <col min="1" max="1" width="5.125" customWidth="1"/>
    <col min="2" max="2" width="13.625" customWidth="1"/>
    <col min="3" max="3" width="5.25" customWidth="1"/>
    <col min="4" max="4" width="12.875" bestFit="1" customWidth="1"/>
    <col min="5" max="5" width="4.5" bestFit="1" customWidth="1"/>
    <col min="6" max="6" width="12.875" customWidth="1"/>
    <col min="7" max="7" width="4.5" bestFit="1" customWidth="1"/>
    <col min="8" max="8" width="12.875" customWidth="1"/>
    <col min="9" max="9" width="4.5" bestFit="1" customWidth="1"/>
    <col min="10" max="10" width="12.875" customWidth="1"/>
    <col min="11" max="11" width="4.5" bestFit="1" customWidth="1"/>
    <col min="12" max="12" width="12.875" customWidth="1"/>
    <col min="13" max="13" width="4.5" bestFit="1" customWidth="1"/>
    <col min="14" max="14" width="12.875" customWidth="1"/>
    <col min="15" max="15" width="4.5" bestFit="1" customWidth="1"/>
    <col min="16" max="16" width="16.25" bestFit="1" customWidth="1"/>
    <col min="17" max="17" width="4.5" bestFit="1" customWidth="1"/>
    <col min="18" max="18" width="16.25" customWidth="1"/>
    <col min="19" max="19" width="4.5" bestFit="1" customWidth="1"/>
    <col min="20" max="20" width="16.25" bestFit="1" customWidth="1"/>
    <col min="21" max="21" width="4.5" bestFit="1" customWidth="1"/>
    <col min="22" max="22" width="5.375" customWidth="1"/>
    <col min="23" max="23" width="5.125" customWidth="1"/>
    <col min="24" max="24" width="5.75" customWidth="1"/>
    <col min="25" max="25" width="10.375" customWidth="1"/>
    <col min="26" max="26" width="4.5" bestFit="1" customWidth="1"/>
    <col min="27" max="27" width="10.375" customWidth="1"/>
    <col min="28" max="28" width="4.5" bestFit="1" customWidth="1"/>
    <col min="29" max="29" width="10.375" customWidth="1"/>
    <col min="30" max="30" width="4.5" bestFit="1" customWidth="1"/>
    <col min="31" max="31" width="10.375" customWidth="1"/>
    <col min="32" max="32" width="4.625" bestFit="1" customWidth="1"/>
    <col min="33" max="33" width="10.375" customWidth="1"/>
    <col min="34" max="34" width="4.5" bestFit="1" customWidth="1"/>
    <col min="35" max="35" width="8.125" customWidth="1"/>
    <col min="36" max="36" width="5.75" customWidth="1"/>
    <col min="37" max="37" width="10.375" customWidth="1"/>
    <col min="38" max="38" width="4.5" bestFit="1" customWidth="1"/>
    <col min="39" max="39" width="10.375" customWidth="1"/>
    <col min="40" max="40" width="4.5" bestFit="1" customWidth="1"/>
    <col min="41" max="41" width="10.375" customWidth="1"/>
    <col min="42" max="42" width="4.5" bestFit="1" customWidth="1"/>
    <col min="43" max="43" width="10.375" customWidth="1"/>
    <col min="44" max="44" width="4.5" customWidth="1"/>
    <col min="45" max="45" width="10.375" customWidth="1"/>
    <col min="46" max="46" width="4.5" bestFit="1" customWidth="1"/>
    <col min="47" max="47" width="21.75" customWidth="1"/>
    <col min="48" max="48" width="5.125" customWidth="1"/>
    <col min="49" max="49" width="5.75" customWidth="1"/>
    <col min="50" max="50" width="10.375" customWidth="1"/>
    <col min="51" max="51" width="4.5" bestFit="1" customWidth="1"/>
    <col min="52" max="52" width="10.375" customWidth="1"/>
    <col min="53" max="53" width="4.5" bestFit="1" customWidth="1"/>
    <col min="54" max="54" width="10.375" customWidth="1"/>
    <col min="55" max="55" width="4.5" bestFit="1" customWidth="1"/>
    <col min="56" max="56" width="10.375" customWidth="1"/>
    <col min="57" max="57" width="4.5" customWidth="1"/>
    <col min="58" max="58" width="10.375" customWidth="1"/>
    <col min="59" max="59" width="4.5" bestFit="1" customWidth="1"/>
    <col min="72" max="72" width="5.125" customWidth="1"/>
    <col min="73" max="73" width="5.75" customWidth="1"/>
    <col min="74" max="74" width="10.375" customWidth="1"/>
    <col min="75" max="75" width="4.5" bestFit="1" customWidth="1"/>
    <col min="76" max="76" width="10.375" customWidth="1"/>
    <col min="77" max="77" width="4.5" bestFit="1" customWidth="1"/>
    <col min="78" max="78" width="10.375" customWidth="1"/>
    <col min="79" max="79" width="4.5" bestFit="1" customWidth="1"/>
    <col min="80" max="80" width="10.375" customWidth="1"/>
    <col min="81" max="81" width="4.5" customWidth="1"/>
    <col min="82" max="82" width="10.375" customWidth="1"/>
    <col min="83" max="83" width="4.5" bestFit="1" customWidth="1"/>
  </cols>
  <sheetData>
    <row r="1" spans="1:83" ht="17.25" x14ac:dyDescent="0.15">
      <c r="A1" s="251" t="s">
        <v>62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AV1" s="4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T1" s="4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</row>
    <row r="2" spans="1:83" ht="17.25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88</v>
      </c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V2" s="4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T2" s="4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</row>
    <row r="3" spans="1:83" ht="17.25" customHeight="1" x14ac:dyDescent="0.15">
      <c r="A3" s="2" t="s">
        <v>9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53" t="s">
        <v>56</v>
      </c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V3" s="2" t="s">
        <v>54</v>
      </c>
      <c r="AX3" s="2"/>
      <c r="AY3" s="2"/>
      <c r="AZ3" s="2"/>
      <c r="BA3" s="2"/>
      <c r="BB3" s="2"/>
      <c r="BC3" s="2"/>
      <c r="BD3" s="2"/>
      <c r="BE3" s="2"/>
      <c r="BF3" s="2"/>
      <c r="BG3" s="2"/>
      <c r="BT3" s="2"/>
      <c r="BU3" s="175" t="s">
        <v>59</v>
      </c>
      <c r="BV3" s="176"/>
      <c r="BW3" s="177"/>
      <c r="BX3" s="181" t="s">
        <v>25</v>
      </c>
      <c r="BY3" s="182"/>
      <c r="BZ3" s="181" t="s">
        <v>26</v>
      </c>
      <c r="CA3" s="185"/>
      <c r="CB3" s="187" t="s">
        <v>27</v>
      </c>
      <c r="CC3" s="188"/>
      <c r="CD3" s="188"/>
      <c r="CE3" s="189"/>
    </row>
    <row r="4" spans="1:83" ht="17.25" customHeight="1" x14ac:dyDescent="0.15">
      <c r="B4" s="10" t="s">
        <v>95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64"/>
      <c r="X4" s="64" t="s">
        <v>76</v>
      </c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V4" s="2"/>
      <c r="AX4" s="2"/>
      <c r="AY4" s="2"/>
      <c r="AZ4" s="181" t="s">
        <v>69</v>
      </c>
      <c r="BA4" s="182"/>
      <c r="BB4" s="181" t="s">
        <v>26</v>
      </c>
      <c r="BC4" s="185"/>
      <c r="BD4" s="187" t="s">
        <v>27</v>
      </c>
      <c r="BE4" s="188"/>
      <c r="BF4" s="188"/>
      <c r="BG4" s="189"/>
      <c r="BT4" s="2"/>
      <c r="BU4" s="178"/>
      <c r="BV4" s="179"/>
      <c r="BW4" s="180"/>
      <c r="BX4" s="183"/>
      <c r="BY4" s="184"/>
      <c r="BZ4" s="183"/>
      <c r="CA4" s="186"/>
      <c r="CB4" s="190"/>
      <c r="CC4" s="191"/>
      <c r="CD4" s="191"/>
      <c r="CE4" s="192"/>
    </row>
    <row r="5" spans="1:83" ht="17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20" t="s">
        <v>17</v>
      </c>
      <c r="Y5" s="221"/>
      <c r="Z5" s="222"/>
      <c r="AA5" s="220" t="s">
        <v>14</v>
      </c>
      <c r="AB5" s="221"/>
      <c r="AC5" s="221"/>
      <c r="AD5" s="222"/>
      <c r="AE5" s="220" t="s">
        <v>15</v>
      </c>
      <c r="AF5" s="221"/>
      <c r="AG5" s="221"/>
      <c r="AH5" s="222"/>
      <c r="AI5" s="2"/>
      <c r="AJ5" s="220" t="s">
        <v>8</v>
      </c>
      <c r="AK5" s="221"/>
      <c r="AL5" s="222"/>
      <c r="AM5" s="220" t="s">
        <v>14</v>
      </c>
      <c r="AN5" s="221"/>
      <c r="AO5" s="221"/>
      <c r="AP5" s="222"/>
      <c r="AQ5" s="220" t="s">
        <v>15</v>
      </c>
      <c r="AR5" s="221"/>
      <c r="AS5" s="221"/>
      <c r="AT5" s="222"/>
      <c r="AV5" s="2"/>
      <c r="AW5" s="10"/>
      <c r="AX5" s="10"/>
      <c r="AY5" s="10"/>
      <c r="AZ5" s="183"/>
      <c r="BA5" s="184"/>
      <c r="BB5" s="183"/>
      <c r="BC5" s="186"/>
      <c r="BD5" s="190"/>
      <c r="BE5" s="191"/>
      <c r="BF5" s="191"/>
      <c r="BG5" s="192"/>
      <c r="BT5" s="2"/>
      <c r="BU5" s="168" t="s">
        <v>40</v>
      </c>
      <c r="BV5" s="171"/>
      <c r="BW5" s="172"/>
      <c r="BX5" s="62">
        <v>1</v>
      </c>
      <c r="BY5" s="17" t="s">
        <v>29</v>
      </c>
      <c r="BZ5" s="62">
        <v>0</v>
      </c>
      <c r="CA5" s="17" t="s">
        <v>29</v>
      </c>
      <c r="CB5" s="58">
        <f t="shared" ref="CB5:CB15" si="0">BX5+BZ5</f>
        <v>1</v>
      </c>
      <c r="CC5" s="14" t="s">
        <v>29</v>
      </c>
      <c r="CD5" s="35">
        <f>(CB5/CB16)*100</f>
        <v>1.3513513513513513</v>
      </c>
      <c r="CE5" s="14" t="s">
        <v>24</v>
      </c>
    </row>
    <row r="6" spans="1:83" ht="17.25" x14ac:dyDescent="0.15">
      <c r="A6" s="2" t="s">
        <v>94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23">
        <v>0.375</v>
      </c>
      <c r="Y6" s="224"/>
      <c r="Z6" s="225"/>
      <c r="AA6" s="55">
        <f>(AA13+AA20+AA27+AA34)</f>
        <v>217</v>
      </c>
      <c r="AB6" s="14" t="s">
        <v>3</v>
      </c>
      <c r="AC6" s="34">
        <f>(AA6/D16)*100</f>
        <v>25.925925925925924</v>
      </c>
      <c r="AD6" s="14" t="s">
        <v>5</v>
      </c>
      <c r="AE6" s="55">
        <f>(AE13+AE20+AE27+AE34)</f>
        <v>142</v>
      </c>
      <c r="AF6" s="18" t="s">
        <v>4</v>
      </c>
      <c r="AG6" s="35">
        <f>(AE6/J16)*100</f>
        <v>28.979591836734691</v>
      </c>
      <c r="AH6" s="14" t="s">
        <v>5</v>
      </c>
      <c r="AI6" s="1"/>
      <c r="AJ6" s="223">
        <v>0.4375</v>
      </c>
      <c r="AK6" s="224"/>
      <c r="AL6" s="225"/>
      <c r="AM6" s="55">
        <f>(AM13+AM20+AM27+AM34)</f>
        <v>48</v>
      </c>
      <c r="AN6" s="14" t="s">
        <v>3</v>
      </c>
      <c r="AO6" s="34">
        <f>(AM6/F16)*100</f>
        <v>5.4421768707482991</v>
      </c>
      <c r="AP6" s="14" t="s">
        <v>5</v>
      </c>
      <c r="AQ6" s="55">
        <f>(AQ13+AQ20+AQ27+AQ34)</f>
        <v>43</v>
      </c>
      <c r="AR6" s="18" t="s">
        <v>4</v>
      </c>
      <c r="AS6" s="35">
        <f>(AQ6/L16)*100</f>
        <v>8.0074487895716953</v>
      </c>
      <c r="AT6" s="14" t="s">
        <v>5</v>
      </c>
      <c r="AV6" s="2"/>
      <c r="AW6" s="226" t="s">
        <v>28</v>
      </c>
      <c r="AX6" s="227"/>
      <c r="AY6" s="228"/>
      <c r="AZ6" s="118">
        <v>447</v>
      </c>
      <c r="BA6" s="105" t="s">
        <v>29</v>
      </c>
      <c r="BB6" s="118">
        <v>476</v>
      </c>
      <c r="BC6" s="105" t="s">
        <v>29</v>
      </c>
      <c r="BD6" s="37">
        <f>AZ6+BB6</f>
        <v>923</v>
      </c>
      <c r="BE6" s="14" t="s">
        <v>29</v>
      </c>
      <c r="BF6" s="35">
        <f>(BD6/BD16)*100</f>
        <v>53.694008144269922</v>
      </c>
      <c r="BG6" s="14" t="s">
        <v>24</v>
      </c>
      <c r="BT6" s="2"/>
      <c r="BU6" s="168" t="s">
        <v>41</v>
      </c>
      <c r="BV6" s="171"/>
      <c r="BW6" s="172"/>
      <c r="BX6" s="62">
        <v>2</v>
      </c>
      <c r="BY6" s="17" t="s">
        <v>29</v>
      </c>
      <c r="BZ6" s="62">
        <v>0</v>
      </c>
      <c r="CA6" s="17" t="s">
        <v>29</v>
      </c>
      <c r="CB6" s="58">
        <f t="shared" si="0"/>
        <v>2</v>
      </c>
      <c r="CC6" s="14" t="s">
        <v>29</v>
      </c>
      <c r="CD6" s="35">
        <f>(CB6/CB16)*100</f>
        <v>2.7027027027027026</v>
      </c>
      <c r="CE6" s="14" t="s">
        <v>24</v>
      </c>
    </row>
    <row r="7" spans="1:83" ht="17.25" x14ac:dyDescent="0.15">
      <c r="B7" s="70">
        <v>141</v>
      </c>
      <c r="C7" s="11"/>
      <c r="D7" s="25"/>
      <c r="F7" s="10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17">
        <v>0.41666666666666669</v>
      </c>
      <c r="Y7" s="218"/>
      <c r="Z7" s="219"/>
      <c r="AA7" s="109">
        <f t="shared" ref="AA7:AA9" si="1">(AA14+AA21+AA28+AA35)</f>
        <v>333</v>
      </c>
      <c r="AB7" s="104" t="s">
        <v>3</v>
      </c>
      <c r="AC7" s="110">
        <f>(AA7/D16)*100</f>
        <v>39.784946236559136</v>
      </c>
      <c r="AD7" s="104" t="s">
        <v>5</v>
      </c>
      <c r="AE7" s="109">
        <f t="shared" ref="AE7:AE9" si="2">(AE14+AE21+AE28+AE35)</f>
        <v>185</v>
      </c>
      <c r="AF7" s="105" t="s">
        <v>4</v>
      </c>
      <c r="AG7" s="111">
        <f>(AE7/J16)*100</f>
        <v>37.755102040816325</v>
      </c>
      <c r="AH7" s="104" t="s">
        <v>5</v>
      </c>
      <c r="AI7" s="1"/>
      <c r="AJ7" s="223">
        <v>0.47916666666666669</v>
      </c>
      <c r="AK7" s="224"/>
      <c r="AL7" s="225"/>
      <c r="AM7" s="55">
        <f>(AM14+AM21+AM28+AM35)</f>
        <v>184</v>
      </c>
      <c r="AN7" s="14" t="s">
        <v>3</v>
      </c>
      <c r="AO7" s="34">
        <f>(AM7/F16)*100</f>
        <v>20.861678004535147</v>
      </c>
      <c r="AP7" s="14" t="s">
        <v>5</v>
      </c>
      <c r="AQ7" s="55">
        <f t="shared" ref="AQ7:AQ9" si="3">(AQ14+AQ21+AQ28+AQ35)</f>
        <v>112</v>
      </c>
      <c r="AR7" s="17" t="s">
        <v>4</v>
      </c>
      <c r="AS7" s="35">
        <f>(AQ7/L16)*100</f>
        <v>20.856610800744878</v>
      </c>
      <c r="AT7" s="14" t="s">
        <v>5</v>
      </c>
      <c r="AV7" s="2"/>
      <c r="AW7" s="226" t="s">
        <v>30</v>
      </c>
      <c r="AX7" s="227"/>
      <c r="AY7" s="228"/>
      <c r="AZ7" s="92">
        <v>77</v>
      </c>
      <c r="BA7" s="17" t="s">
        <v>29</v>
      </c>
      <c r="BB7" s="92">
        <v>148</v>
      </c>
      <c r="BC7" s="17" t="s">
        <v>29</v>
      </c>
      <c r="BD7" s="37">
        <f t="shared" ref="BD7:BD15" si="4">AZ7+BB7</f>
        <v>225</v>
      </c>
      <c r="BE7" s="14" t="s">
        <v>29</v>
      </c>
      <c r="BF7" s="35">
        <f>(BD7/BD16)*100</f>
        <v>13.089005235602095</v>
      </c>
      <c r="BG7" s="14" t="s">
        <v>24</v>
      </c>
      <c r="BT7" s="5"/>
      <c r="BU7" s="168" t="s">
        <v>42</v>
      </c>
      <c r="BV7" s="169"/>
      <c r="BW7" s="170"/>
      <c r="BX7" s="62">
        <v>0</v>
      </c>
      <c r="BY7" s="17" t="s">
        <v>29</v>
      </c>
      <c r="BZ7" s="62">
        <v>1</v>
      </c>
      <c r="CA7" s="17" t="s">
        <v>29</v>
      </c>
      <c r="CB7" s="58">
        <f t="shared" si="0"/>
        <v>1</v>
      </c>
      <c r="CC7" s="14" t="s">
        <v>29</v>
      </c>
      <c r="CD7" s="35">
        <f>(CB7/CB16)*100</f>
        <v>1.3513513513513513</v>
      </c>
      <c r="CE7" s="14" t="s">
        <v>24</v>
      </c>
    </row>
    <row r="8" spans="1:83" ht="17.25" x14ac:dyDescent="0.15">
      <c r="B8" s="25"/>
      <c r="C8" s="1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23">
        <v>0.58333333333333337</v>
      </c>
      <c r="Y8" s="224"/>
      <c r="Z8" s="225"/>
      <c r="AA8" s="55">
        <f t="shared" si="1"/>
        <v>250</v>
      </c>
      <c r="AB8" s="14" t="s">
        <v>3</v>
      </c>
      <c r="AC8" s="34">
        <f>(AA8/D16)*100</f>
        <v>29.868578255675033</v>
      </c>
      <c r="AD8" s="14" t="s">
        <v>5</v>
      </c>
      <c r="AE8" s="55">
        <f t="shared" si="2"/>
        <v>133</v>
      </c>
      <c r="AF8" s="17" t="s">
        <v>4</v>
      </c>
      <c r="AG8" s="35">
        <f>(AE8/J16)*100</f>
        <v>27.142857142857142</v>
      </c>
      <c r="AH8" s="14" t="s">
        <v>5</v>
      </c>
      <c r="AI8" s="1"/>
      <c r="AJ8" s="223">
        <v>0.625</v>
      </c>
      <c r="AK8" s="224"/>
      <c r="AL8" s="225"/>
      <c r="AM8" s="55">
        <f>(AM15+AM22+AM29+AM36)</f>
        <v>240</v>
      </c>
      <c r="AN8" s="14" t="s">
        <v>3</v>
      </c>
      <c r="AO8" s="34">
        <f>(AM8/F16)*100</f>
        <v>27.210884353741498</v>
      </c>
      <c r="AP8" s="14" t="s">
        <v>5</v>
      </c>
      <c r="AQ8" s="55">
        <f t="shared" si="3"/>
        <v>168</v>
      </c>
      <c r="AR8" s="17" t="s">
        <v>4</v>
      </c>
      <c r="AS8" s="35">
        <f>(AQ8/L16)*100</f>
        <v>31.284916201117319</v>
      </c>
      <c r="AT8" s="14" t="s">
        <v>5</v>
      </c>
      <c r="AV8" s="5"/>
      <c r="AW8" s="20" t="s">
        <v>31</v>
      </c>
      <c r="AX8" s="21"/>
      <c r="AY8" s="21"/>
      <c r="AZ8" s="92">
        <v>9</v>
      </c>
      <c r="BA8" s="17" t="s">
        <v>29</v>
      </c>
      <c r="BB8" s="92">
        <v>0</v>
      </c>
      <c r="BC8" s="17" t="s">
        <v>29</v>
      </c>
      <c r="BD8" s="37">
        <f t="shared" si="4"/>
        <v>9</v>
      </c>
      <c r="BE8" s="14" t="s">
        <v>29</v>
      </c>
      <c r="BF8" s="35">
        <f>(BD8/BD16)*100</f>
        <v>0.52356020942408377</v>
      </c>
      <c r="BG8" s="14" t="s">
        <v>24</v>
      </c>
      <c r="BT8" s="2"/>
      <c r="BU8" s="168" t="s">
        <v>43</v>
      </c>
      <c r="BV8" s="169"/>
      <c r="BW8" s="170"/>
      <c r="BX8" s="119">
        <v>18</v>
      </c>
      <c r="BY8" s="105" t="s">
        <v>29</v>
      </c>
      <c r="BZ8" s="119">
        <v>37</v>
      </c>
      <c r="CA8" s="105" t="s">
        <v>29</v>
      </c>
      <c r="CB8" s="58">
        <f t="shared" si="0"/>
        <v>55</v>
      </c>
      <c r="CC8" s="14" t="s">
        <v>29</v>
      </c>
      <c r="CD8" s="35">
        <f>(CB8/CB16)*100</f>
        <v>74.324324324324323</v>
      </c>
      <c r="CE8" s="14" t="s">
        <v>24</v>
      </c>
    </row>
    <row r="9" spans="1:83" ht="18" thickBot="1" x14ac:dyDescent="0.2">
      <c r="A9" s="2" t="s">
        <v>18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23">
        <v>0.66666666666666663</v>
      </c>
      <c r="Y9" s="224"/>
      <c r="Z9" s="225"/>
      <c r="AA9" s="55">
        <f t="shared" si="1"/>
        <v>37</v>
      </c>
      <c r="AB9" s="14" t="s">
        <v>3</v>
      </c>
      <c r="AC9" s="34">
        <f>(AA9/D16)*100</f>
        <v>4.4205495818399045</v>
      </c>
      <c r="AD9" s="14" t="s">
        <v>5</v>
      </c>
      <c r="AE9" s="55">
        <f t="shared" si="2"/>
        <v>30</v>
      </c>
      <c r="AF9" s="17" t="s">
        <v>4</v>
      </c>
      <c r="AG9" s="35">
        <f>(AE9/J16)*100</f>
        <v>6.1224489795918364</v>
      </c>
      <c r="AH9" s="14" t="s">
        <v>5</v>
      </c>
      <c r="AI9" s="1"/>
      <c r="AJ9" s="217">
        <v>0.6875</v>
      </c>
      <c r="AK9" s="218"/>
      <c r="AL9" s="219"/>
      <c r="AM9" s="109">
        <f>(AM16+AM23+AM30+AM37)</f>
        <v>410</v>
      </c>
      <c r="AN9" s="104" t="s">
        <v>3</v>
      </c>
      <c r="AO9" s="110">
        <f>(AM9/F16)*100</f>
        <v>46.48526077097506</v>
      </c>
      <c r="AP9" s="104" t="s">
        <v>5</v>
      </c>
      <c r="AQ9" s="109">
        <f t="shared" si="3"/>
        <v>215</v>
      </c>
      <c r="AR9" s="105" t="s">
        <v>4</v>
      </c>
      <c r="AS9" s="111">
        <f>(AQ9/L16)*100</f>
        <v>40.037243947858478</v>
      </c>
      <c r="AT9" s="104" t="s">
        <v>5</v>
      </c>
      <c r="AV9" s="2"/>
      <c r="AW9" s="20" t="s">
        <v>32</v>
      </c>
      <c r="AX9" s="21"/>
      <c r="AY9" s="21"/>
      <c r="AZ9" s="92">
        <v>55</v>
      </c>
      <c r="BA9" s="17" t="s">
        <v>29</v>
      </c>
      <c r="BB9" s="92">
        <v>68</v>
      </c>
      <c r="BC9" s="17" t="s">
        <v>29</v>
      </c>
      <c r="BD9" s="37">
        <f t="shared" si="4"/>
        <v>123</v>
      </c>
      <c r="BE9" s="14" t="s">
        <v>29</v>
      </c>
      <c r="BF9" s="35">
        <f>(BD9/BD16)*100</f>
        <v>7.1553228621291449</v>
      </c>
      <c r="BG9" s="14" t="s">
        <v>24</v>
      </c>
      <c r="BT9" s="2"/>
      <c r="BU9" s="168" t="s">
        <v>44</v>
      </c>
      <c r="BV9" s="169"/>
      <c r="BW9" s="170"/>
      <c r="BX9" s="62">
        <v>0</v>
      </c>
      <c r="BY9" s="17" t="s">
        <v>29</v>
      </c>
      <c r="BZ9" s="62">
        <v>0</v>
      </c>
      <c r="CA9" s="17" t="s">
        <v>29</v>
      </c>
      <c r="CB9" s="58">
        <f t="shared" si="0"/>
        <v>0</v>
      </c>
      <c r="CC9" s="14" t="s">
        <v>29</v>
      </c>
      <c r="CD9" s="35">
        <f>(CB9/CB16)*100</f>
        <v>0</v>
      </c>
      <c r="CE9" s="14" t="s">
        <v>24</v>
      </c>
    </row>
    <row r="10" spans="1:83" ht="17.25" x14ac:dyDescent="0.15">
      <c r="B10" s="230" t="s">
        <v>22</v>
      </c>
      <c r="C10" s="231"/>
      <c r="D10" s="234" t="s">
        <v>14</v>
      </c>
      <c r="E10" s="235"/>
      <c r="F10" s="235"/>
      <c r="G10" s="235"/>
      <c r="H10" s="235"/>
      <c r="I10" s="236"/>
      <c r="J10" s="234" t="s">
        <v>15</v>
      </c>
      <c r="K10" s="235"/>
      <c r="L10" s="235"/>
      <c r="M10" s="235"/>
      <c r="N10" s="235"/>
      <c r="O10" s="235"/>
      <c r="P10" s="234" t="s">
        <v>89</v>
      </c>
      <c r="Q10" s="235"/>
      <c r="R10" s="235"/>
      <c r="S10" s="235"/>
      <c r="T10" s="235"/>
      <c r="U10" s="245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2"/>
      <c r="AH10" s="12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V10" s="2"/>
      <c r="AW10" s="20" t="s">
        <v>33</v>
      </c>
      <c r="AX10" s="21"/>
      <c r="AY10" s="21"/>
      <c r="AZ10" s="92">
        <v>8</v>
      </c>
      <c r="BA10" s="17" t="s">
        <v>29</v>
      </c>
      <c r="BB10" s="92">
        <v>1</v>
      </c>
      <c r="BC10" s="17" t="s">
        <v>29</v>
      </c>
      <c r="BD10" s="37">
        <f t="shared" si="4"/>
        <v>9</v>
      </c>
      <c r="BE10" s="14" t="s">
        <v>29</v>
      </c>
      <c r="BF10" s="35">
        <f>(BD10/BD16)*100</f>
        <v>0.52356020942408377</v>
      </c>
      <c r="BG10" s="14" t="s">
        <v>24</v>
      </c>
      <c r="BT10" s="2"/>
      <c r="BU10" s="168" t="s">
        <v>45</v>
      </c>
      <c r="BV10" s="169"/>
      <c r="BW10" s="170"/>
      <c r="BX10" s="62">
        <v>12</v>
      </c>
      <c r="BY10" s="17" t="s">
        <v>29</v>
      </c>
      <c r="BZ10" s="62">
        <v>0</v>
      </c>
      <c r="CA10" s="17" t="s">
        <v>29</v>
      </c>
      <c r="CB10" s="58">
        <f t="shared" si="0"/>
        <v>12</v>
      </c>
      <c r="CC10" s="14" t="s">
        <v>29</v>
      </c>
      <c r="CD10" s="35">
        <f>(CB10/CB16)*100</f>
        <v>16.216216216216218</v>
      </c>
      <c r="CE10" s="14" t="s">
        <v>24</v>
      </c>
    </row>
    <row r="11" spans="1:83" ht="17.25" x14ac:dyDescent="0.15">
      <c r="B11" s="232"/>
      <c r="C11" s="233"/>
      <c r="D11" s="237" t="s">
        <v>7</v>
      </c>
      <c r="E11" s="238"/>
      <c r="F11" s="237" t="s">
        <v>8</v>
      </c>
      <c r="G11" s="239"/>
      <c r="H11" s="240" t="s">
        <v>10</v>
      </c>
      <c r="I11" s="241"/>
      <c r="J11" s="237" t="s">
        <v>7</v>
      </c>
      <c r="K11" s="238"/>
      <c r="L11" s="237" t="s">
        <v>8</v>
      </c>
      <c r="M11" s="239"/>
      <c r="N11" s="240" t="s">
        <v>10</v>
      </c>
      <c r="O11" s="242"/>
      <c r="P11" s="237" t="s">
        <v>90</v>
      </c>
      <c r="Q11" s="238"/>
      <c r="R11" s="237" t="s">
        <v>91</v>
      </c>
      <c r="S11" s="239"/>
      <c r="T11" s="246" t="s">
        <v>92</v>
      </c>
      <c r="U11" s="247"/>
      <c r="V11" s="2"/>
      <c r="W11" s="2"/>
      <c r="X11" s="2" t="s">
        <v>77</v>
      </c>
      <c r="Y11" s="2"/>
      <c r="Z11" s="2"/>
      <c r="AA11" s="2"/>
      <c r="AB11" s="2"/>
      <c r="AC11" s="2"/>
      <c r="AD11" s="2"/>
      <c r="AE11" s="2"/>
      <c r="AF11" s="2"/>
      <c r="AG11" s="32"/>
      <c r="AH11" s="32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V11" s="2"/>
      <c r="AW11" s="20" t="s">
        <v>34</v>
      </c>
      <c r="AX11" s="21"/>
      <c r="AY11" s="21"/>
      <c r="AZ11" s="92">
        <v>58</v>
      </c>
      <c r="BA11" s="17" t="s">
        <v>29</v>
      </c>
      <c r="BB11" s="92">
        <v>16</v>
      </c>
      <c r="BC11" s="17" t="s">
        <v>29</v>
      </c>
      <c r="BD11" s="37">
        <f t="shared" si="4"/>
        <v>74</v>
      </c>
      <c r="BE11" s="14" t="s">
        <v>29</v>
      </c>
      <c r="BF11" s="35">
        <f>(BD11/BD16)*100</f>
        <v>4.3048283885980219</v>
      </c>
      <c r="BG11" s="14" t="s">
        <v>24</v>
      </c>
      <c r="BT11" s="5"/>
      <c r="BU11" s="168" t="s">
        <v>46</v>
      </c>
      <c r="BV11" s="169"/>
      <c r="BW11" s="170"/>
      <c r="BX11" s="62">
        <v>0</v>
      </c>
      <c r="BY11" s="17" t="s">
        <v>29</v>
      </c>
      <c r="BZ11" s="62">
        <v>0</v>
      </c>
      <c r="CA11" s="17" t="s">
        <v>29</v>
      </c>
      <c r="CB11" s="58">
        <f t="shared" si="0"/>
        <v>0</v>
      </c>
      <c r="CC11" s="14" t="s">
        <v>29</v>
      </c>
      <c r="CD11" s="35">
        <f>(CB11/CB16)*100</f>
        <v>0</v>
      </c>
      <c r="CE11" s="14" t="s">
        <v>24</v>
      </c>
    </row>
    <row r="12" spans="1:83" ht="17.25" x14ac:dyDescent="0.15">
      <c r="B12" s="229" t="s">
        <v>0</v>
      </c>
      <c r="C12" s="198"/>
      <c r="D12" s="84">
        <v>62</v>
      </c>
      <c r="E12" s="14" t="s">
        <v>3</v>
      </c>
      <c r="F12" s="84">
        <v>167</v>
      </c>
      <c r="G12" s="17" t="s">
        <v>3</v>
      </c>
      <c r="H12" s="87">
        <f>SUM(D12+F12)</f>
        <v>229</v>
      </c>
      <c r="I12" s="49" t="s">
        <v>3</v>
      </c>
      <c r="J12" s="91">
        <v>50</v>
      </c>
      <c r="K12" s="14" t="s">
        <v>4</v>
      </c>
      <c r="L12" s="84">
        <v>146</v>
      </c>
      <c r="M12" s="17" t="s">
        <v>4</v>
      </c>
      <c r="N12" s="87">
        <f>SUM(J12+L12)</f>
        <v>196</v>
      </c>
      <c r="O12" s="97" t="s">
        <v>4</v>
      </c>
      <c r="P12" s="84">
        <f>N12*1600</f>
        <v>313600</v>
      </c>
      <c r="Q12" s="14" t="s">
        <v>93</v>
      </c>
      <c r="R12" s="125">
        <v>85200</v>
      </c>
      <c r="S12" s="17" t="s">
        <v>93</v>
      </c>
      <c r="T12" s="87">
        <f>SUM(P12-R12)</f>
        <v>228400</v>
      </c>
      <c r="U12" s="120" t="s">
        <v>93</v>
      </c>
      <c r="V12" s="2"/>
      <c r="W12" s="1"/>
      <c r="X12" s="220" t="s">
        <v>17</v>
      </c>
      <c r="Y12" s="221"/>
      <c r="Z12" s="222"/>
      <c r="AA12" s="220" t="s">
        <v>14</v>
      </c>
      <c r="AB12" s="221"/>
      <c r="AC12" s="221"/>
      <c r="AD12" s="222"/>
      <c r="AE12" s="220" t="s">
        <v>15</v>
      </c>
      <c r="AF12" s="221"/>
      <c r="AG12" s="221"/>
      <c r="AH12" s="222"/>
      <c r="AI12" s="2"/>
      <c r="AJ12" s="220" t="s">
        <v>8</v>
      </c>
      <c r="AK12" s="221"/>
      <c r="AL12" s="222"/>
      <c r="AM12" s="220" t="s">
        <v>14</v>
      </c>
      <c r="AN12" s="221"/>
      <c r="AO12" s="221"/>
      <c r="AP12" s="222"/>
      <c r="AQ12" s="220" t="s">
        <v>15</v>
      </c>
      <c r="AR12" s="221"/>
      <c r="AS12" s="221"/>
      <c r="AT12" s="222"/>
      <c r="AV12" s="5"/>
      <c r="AW12" s="20" t="s">
        <v>35</v>
      </c>
      <c r="AX12" s="21"/>
      <c r="AY12" s="21"/>
      <c r="AZ12" s="92">
        <v>2</v>
      </c>
      <c r="BA12" s="17" t="s">
        <v>29</v>
      </c>
      <c r="BB12" s="92">
        <v>2</v>
      </c>
      <c r="BC12" s="17" t="s">
        <v>29</v>
      </c>
      <c r="BD12" s="37">
        <f t="shared" si="4"/>
        <v>4</v>
      </c>
      <c r="BE12" s="14" t="s">
        <v>29</v>
      </c>
      <c r="BF12" s="35">
        <f>(BD12/BD16)*100</f>
        <v>0.2326934264107039</v>
      </c>
      <c r="BG12" s="14" t="s">
        <v>24</v>
      </c>
      <c r="BT12" s="2"/>
      <c r="BU12" s="168" t="s">
        <v>47</v>
      </c>
      <c r="BV12" s="169"/>
      <c r="BW12" s="170"/>
      <c r="BX12" s="62">
        <v>1</v>
      </c>
      <c r="BY12" s="17" t="s">
        <v>29</v>
      </c>
      <c r="BZ12" s="62">
        <v>0</v>
      </c>
      <c r="CA12" s="17" t="s">
        <v>29</v>
      </c>
      <c r="CB12" s="58">
        <f t="shared" si="0"/>
        <v>1</v>
      </c>
      <c r="CC12" s="14" t="s">
        <v>29</v>
      </c>
      <c r="CD12" s="35">
        <f>(CB12/CB16)*100</f>
        <v>1.3513513513513513</v>
      </c>
      <c r="CE12" s="14" t="s">
        <v>24</v>
      </c>
    </row>
    <row r="13" spans="1:83" ht="17.25" x14ac:dyDescent="0.15">
      <c r="B13" s="269" t="s">
        <v>11</v>
      </c>
      <c r="C13" s="203"/>
      <c r="D13" s="103">
        <v>714</v>
      </c>
      <c r="E13" s="104" t="s">
        <v>3</v>
      </c>
      <c r="F13" s="103">
        <v>675</v>
      </c>
      <c r="G13" s="105" t="s">
        <v>3</v>
      </c>
      <c r="H13" s="106">
        <f>SUM(D13+F13)</f>
        <v>1389</v>
      </c>
      <c r="I13" s="107" t="s">
        <v>3</v>
      </c>
      <c r="J13" s="108">
        <v>380</v>
      </c>
      <c r="K13" s="104" t="s">
        <v>4</v>
      </c>
      <c r="L13" s="103">
        <v>351</v>
      </c>
      <c r="M13" s="105" t="s">
        <v>4</v>
      </c>
      <c r="N13" s="106">
        <f>SUM(J13+L13)</f>
        <v>731</v>
      </c>
      <c r="O13" s="105" t="s">
        <v>4</v>
      </c>
      <c r="P13" s="103">
        <f>N13*1600</f>
        <v>1169600</v>
      </c>
      <c r="Q13" s="104" t="s">
        <v>93</v>
      </c>
      <c r="R13" s="126">
        <v>449200</v>
      </c>
      <c r="S13" s="105" t="s">
        <v>93</v>
      </c>
      <c r="T13" s="106">
        <f>SUM(P13-R13)</f>
        <v>720400</v>
      </c>
      <c r="U13" s="121" t="s">
        <v>93</v>
      </c>
      <c r="V13" s="2"/>
      <c r="W13" s="1"/>
      <c r="X13" s="223">
        <v>0.375</v>
      </c>
      <c r="Y13" s="224"/>
      <c r="Z13" s="225"/>
      <c r="AA13" s="55">
        <v>13</v>
      </c>
      <c r="AB13" s="14" t="s">
        <v>3</v>
      </c>
      <c r="AC13" s="34">
        <f>(AA13/D12)*100</f>
        <v>20.967741935483872</v>
      </c>
      <c r="AD13" s="14" t="s">
        <v>5</v>
      </c>
      <c r="AE13" s="55">
        <v>12</v>
      </c>
      <c r="AF13" s="18" t="s">
        <v>4</v>
      </c>
      <c r="AG13" s="35">
        <f>(AE13/J12)*100</f>
        <v>24</v>
      </c>
      <c r="AH13" s="14" t="s">
        <v>5</v>
      </c>
      <c r="AI13" s="1"/>
      <c r="AJ13" s="223">
        <v>0.4375</v>
      </c>
      <c r="AK13" s="224"/>
      <c r="AL13" s="225"/>
      <c r="AM13" s="55">
        <v>2</v>
      </c>
      <c r="AN13" s="14" t="s">
        <v>3</v>
      </c>
      <c r="AO13" s="34">
        <f>(AM13/F12)*100</f>
        <v>1.1976047904191618</v>
      </c>
      <c r="AP13" s="14" t="s">
        <v>5</v>
      </c>
      <c r="AQ13" s="55">
        <v>2</v>
      </c>
      <c r="AR13" s="18" t="s">
        <v>4</v>
      </c>
      <c r="AS13" s="35">
        <f>(AQ13/L12)*100</f>
        <v>1.3698630136986301</v>
      </c>
      <c r="AT13" s="14" t="s">
        <v>5</v>
      </c>
      <c r="AV13" s="2"/>
      <c r="AW13" s="20" t="s">
        <v>36</v>
      </c>
      <c r="AX13" s="21"/>
      <c r="AY13" s="21"/>
      <c r="AZ13" s="92">
        <v>14</v>
      </c>
      <c r="BA13" s="17" t="s">
        <v>29</v>
      </c>
      <c r="BB13" s="92">
        <v>9</v>
      </c>
      <c r="BC13" s="17" t="s">
        <v>29</v>
      </c>
      <c r="BD13" s="37">
        <f t="shared" si="4"/>
        <v>23</v>
      </c>
      <c r="BE13" s="14" t="s">
        <v>29</v>
      </c>
      <c r="BF13" s="35">
        <f>(BD13/BD16)*100</f>
        <v>1.3379872018615475</v>
      </c>
      <c r="BG13" s="14" t="s">
        <v>24</v>
      </c>
      <c r="BT13" s="2"/>
      <c r="BU13" s="168" t="s">
        <v>48</v>
      </c>
      <c r="BV13" s="169"/>
      <c r="BW13" s="170"/>
      <c r="BX13" s="62">
        <v>0</v>
      </c>
      <c r="BY13" s="17" t="s">
        <v>29</v>
      </c>
      <c r="BZ13" s="62">
        <v>0</v>
      </c>
      <c r="CA13" s="17" t="s">
        <v>29</v>
      </c>
      <c r="CB13" s="58">
        <f t="shared" si="0"/>
        <v>0</v>
      </c>
      <c r="CC13" s="14" t="s">
        <v>29</v>
      </c>
      <c r="CD13" s="35">
        <f>(CB13/CB16)*100</f>
        <v>0</v>
      </c>
      <c r="CE13" s="14" t="s">
        <v>24</v>
      </c>
    </row>
    <row r="14" spans="1:83" ht="17.25" x14ac:dyDescent="0.15">
      <c r="B14" s="229" t="s">
        <v>1</v>
      </c>
      <c r="C14" s="198"/>
      <c r="D14" s="84">
        <v>36</v>
      </c>
      <c r="E14" s="14" t="s">
        <v>3</v>
      </c>
      <c r="F14" s="84">
        <v>38</v>
      </c>
      <c r="G14" s="17" t="s">
        <v>3</v>
      </c>
      <c r="H14" s="88">
        <f>SUM(D14+F14)</f>
        <v>74</v>
      </c>
      <c r="I14" s="50" t="s">
        <v>3</v>
      </c>
      <c r="J14" s="91">
        <v>35</v>
      </c>
      <c r="K14" s="14" t="s">
        <v>4</v>
      </c>
      <c r="L14" s="84">
        <v>38</v>
      </c>
      <c r="M14" s="17" t="s">
        <v>4</v>
      </c>
      <c r="N14" s="88">
        <f>SUM(J14+L14)</f>
        <v>73</v>
      </c>
      <c r="O14" s="17" t="s">
        <v>4</v>
      </c>
      <c r="P14" s="84">
        <f>N14*1100</f>
        <v>80300</v>
      </c>
      <c r="Q14" s="14" t="s">
        <v>93</v>
      </c>
      <c r="R14" s="125">
        <v>29300</v>
      </c>
      <c r="S14" s="17" t="s">
        <v>93</v>
      </c>
      <c r="T14" s="88">
        <f>SUM(P14-R14)</f>
        <v>51000</v>
      </c>
      <c r="U14" s="122" t="s">
        <v>93</v>
      </c>
      <c r="V14" s="2"/>
      <c r="W14" s="1"/>
      <c r="X14" s="217">
        <v>0.41666666666666669</v>
      </c>
      <c r="Y14" s="218"/>
      <c r="Z14" s="219"/>
      <c r="AA14" s="109">
        <v>38</v>
      </c>
      <c r="AB14" s="104" t="s">
        <v>3</v>
      </c>
      <c r="AC14" s="110">
        <f>(AA14/D12)*100</f>
        <v>61.29032258064516</v>
      </c>
      <c r="AD14" s="104" t="s">
        <v>5</v>
      </c>
      <c r="AE14" s="109">
        <v>29</v>
      </c>
      <c r="AF14" s="105" t="s">
        <v>4</v>
      </c>
      <c r="AG14" s="111">
        <f>(AE14/J12)*100</f>
        <v>57.999999999999993</v>
      </c>
      <c r="AH14" s="104" t="s">
        <v>5</v>
      </c>
      <c r="AI14" s="1"/>
      <c r="AJ14" s="223">
        <v>0.47916666666666669</v>
      </c>
      <c r="AK14" s="224"/>
      <c r="AL14" s="225"/>
      <c r="AM14" s="55">
        <v>4</v>
      </c>
      <c r="AN14" s="14" t="s">
        <v>3</v>
      </c>
      <c r="AO14" s="34">
        <f>(AM14/F12)*100</f>
        <v>2.3952095808383236</v>
      </c>
      <c r="AP14" s="14" t="s">
        <v>5</v>
      </c>
      <c r="AQ14" s="55">
        <v>4</v>
      </c>
      <c r="AR14" s="17" t="s">
        <v>4</v>
      </c>
      <c r="AS14" s="35">
        <f>(AQ14/L12)*100</f>
        <v>2.7397260273972601</v>
      </c>
      <c r="AT14" s="14" t="s">
        <v>5</v>
      </c>
      <c r="AV14" s="2"/>
      <c r="AW14" s="20" t="s">
        <v>37</v>
      </c>
      <c r="AX14" s="21"/>
      <c r="AY14" s="21"/>
      <c r="AZ14" s="92">
        <v>44</v>
      </c>
      <c r="BA14" s="17" t="s">
        <v>29</v>
      </c>
      <c r="BB14" s="92">
        <v>45</v>
      </c>
      <c r="BC14" s="17" t="s">
        <v>29</v>
      </c>
      <c r="BD14" s="37">
        <f t="shared" si="4"/>
        <v>89</v>
      </c>
      <c r="BE14" s="14" t="s">
        <v>29</v>
      </c>
      <c r="BF14" s="35">
        <f>(BD14/BD16)*100</f>
        <v>5.1774287376381611</v>
      </c>
      <c r="BG14" s="14" t="s">
        <v>24</v>
      </c>
      <c r="BT14" s="2"/>
      <c r="BU14" s="168" t="s">
        <v>49</v>
      </c>
      <c r="BV14" s="169"/>
      <c r="BW14" s="170"/>
      <c r="BX14" s="62">
        <v>2</v>
      </c>
      <c r="BY14" s="17" t="s">
        <v>29</v>
      </c>
      <c r="BZ14" s="62">
        <v>0</v>
      </c>
      <c r="CA14" s="17" t="s">
        <v>29</v>
      </c>
      <c r="CB14" s="58">
        <f t="shared" si="0"/>
        <v>2</v>
      </c>
      <c r="CC14" s="14" t="s">
        <v>29</v>
      </c>
      <c r="CD14" s="35">
        <f>(CB14/CB16)*100</f>
        <v>2.7027027027027026</v>
      </c>
      <c r="CE14" s="14" t="s">
        <v>24</v>
      </c>
    </row>
    <row r="15" spans="1:83" ht="18" thickBot="1" x14ac:dyDescent="0.2">
      <c r="B15" s="266" t="s">
        <v>2</v>
      </c>
      <c r="C15" s="208"/>
      <c r="D15" s="84">
        <v>25</v>
      </c>
      <c r="E15" s="26" t="s">
        <v>3</v>
      </c>
      <c r="F15" s="84">
        <v>2</v>
      </c>
      <c r="G15" s="23" t="s">
        <v>3</v>
      </c>
      <c r="H15" s="89">
        <f>SUM(D15+F15)</f>
        <v>27</v>
      </c>
      <c r="I15" s="51" t="s">
        <v>3</v>
      </c>
      <c r="J15" s="91">
        <v>25</v>
      </c>
      <c r="K15" s="26" t="s">
        <v>4</v>
      </c>
      <c r="L15" s="84">
        <v>2</v>
      </c>
      <c r="M15" s="23" t="s">
        <v>4</v>
      </c>
      <c r="N15" s="89">
        <f>SUM(J15+L15)</f>
        <v>27</v>
      </c>
      <c r="O15" s="98" t="s">
        <v>4</v>
      </c>
      <c r="P15" s="84">
        <f>N15*1100</f>
        <v>29700</v>
      </c>
      <c r="Q15" s="26" t="s">
        <v>93</v>
      </c>
      <c r="R15" s="125">
        <v>8700</v>
      </c>
      <c r="S15" s="23" t="s">
        <v>93</v>
      </c>
      <c r="T15" s="89">
        <f>SUM(P15-R15)</f>
        <v>21000</v>
      </c>
      <c r="U15" s="123" t="s">
        <v>93</v>
      </c>
      <c r="V15" s="2"/>
      <c r="W15" s="1"/>
      <c r="X15" s="223">
        <v>0.58333333333333337</v>
      </c>
      <c r="Y15" s="224"/>
      <c r="Z15" s="225"/>
      <c r="AA15" s="55">
        <v>9</v>
      </c>
      <c r="AB15" s="14" t="s">
        <v>3</v>
      </c>
      <c r="AC15" s="34">
        <f>(AA15/D12)*100</f>
        <v>14.516129032258066</v>
      </c>
      <c r="AD15" s="14" t="s">
        <v>5</v>
      </c>
      <c r="AE15" s="55">
        <v>7</v>
      </c>
      <c r="AF15" s="17" t="s">
        <v>4</v>
      </c>
      <c r="AG15" s="35">
        <f>(AE15/J12)*100</f>
        <v>14.000000000000002</v>
      </c>
      <c r="AH15" s="14" t="s">
        <v>5</v>
      </c>
      <c r="AI15" s="1"/>
      <c r="AJ15" s="223">
        <v>0.625</v>
      </c>
      <c r="AK15" s="224"/>
      <c r="AL15" s="225"/>
      <c r="AM15" s="55">
        <v>80</v>
      </c>
      <c r="AN15" s="14" t="s">
        <v>3</v>
      </c>
      <c r="AO15" s="34">
        <f>(AM15/F12)*100</f>
        <v>47.904191616766468</v>
      </c>
      <c r="AP15" s="14" t="s">
        <v>5</v>
      </c>
      <c r="AQ15" s="55">
        <v>70</v>
      </c>
      <c r="AR15" s="17" t="s">
        <v>4</v>
      </c>
      <c r="AS15" s="35">
        <f>(AQ15/L12)*100</f>
        <v>47.945205479452049</v>
      </c>
      <c r="AT15" s="14" t="s">
        <v>5</v>
      </c>
      <c r="AU15" s="61"/>
      <c r="AV15" s="2"/>
      <c r="AW15" s="47" t="s">
        <v>38</v>
      </c>
      <c r="AX15" s="48"/>
      <c r="AY15" s="48"/>
      <c r="AZ15" s="93">
        <v>123</v>
      </c>
      <c r="BA15" s="23" t="s">
        <v>29</v>
      </c>
      <c r="BB15" s="93">
        <v>117</v>
      </c>
      <c r="BC15" s="23" t="s">
        <v>29</v>
      </c>
      <c r="BD15" s="38">
        <f t="shared" si="4"/>
        <v>240</v>
      </c>
      <c r="BE15" s="26" t="s">
        <v>29</v>
      </c>
      <c r="BF15" s="36">
        <f>(BD15/BD16)*100</f>
        <v>13.961605584642234</v>
      </c>
      <c r="BG15" s="26" t="s">
        <v>24</v>
      </c>
      <c r="BT15" s="2"/>
      <c r="BU15" s="168" t="s">
        <v>58</v>
      </c>
      <c r="BV15" s="169"/>
      <c r="BW15" s="170"/>
      <c r="BX15" s="63">
        <v>0</v>
      </c>
      <c r="BY15" s="23" t="s">
        <v>29</v>
      </c>
      <c r="BZ15" s="63">
        <v>0</v>
      </c>
      <c r="CA15" s="23" t="s">
        <v>29</v>
      </c>
      <c r="CB15" s="59">
        <f t="shared" si="0"/>
        <v>0</v>
      </c>
      <c r="CC15" s="26" t="s">
        <v>29</v>
      </c>
      <c r="CD15" s="36">
        <f>(CB15/CB16)*100</f>
        <v>0</v>
      </c>
      <c r="CE15" s="26" t="s">
        <v>24</v>
      </c>
    </row>
    <row r="16" spans="1:83" ht="18.75" thickTop="1" thickBot="1" x14ac:dyDescent="0.2">
      <c r="B16" s="267" t="s">
        <v>10</v>
      </c>
      <c r="C16" s="268"/>
      <c r="D16" s="85">
        <f>SUM(D12:D15)</f>
        <v>837</v>
      </c>
      <c r="E16" s="42" t="s">
        <v>3</v>
      </c>
      <c r="F16" s="85">
        <f>SUM(F12:F15)</f>
        <v>882</v>
      </c>
      <c r="G16" s="43" t="s">
        <v>3</v>
      </c>
      <c r="H16" s="90">
        <f>SUM(H12:H15)</f>
        <v>1719</v>
      </c>
      <c r="I16" s="45" t="s">
        <v>3</v>
      </c>
      <c r="J16" s="85">
        <f>SUM(J12:J15)</f>
        <v>490</v>
      </c>
      <c r="K16" s="42" t="s">
        <v>4</v>
      </c>
      <c r="L16" s="85">
        <f>SUM(L12:L15)</f>
        <v>537</v>
      </c>
      <c r="M16" s="43" t="s">
        <v>4</v>
      </c>
      <c r="N16" s="90">
        <f>SUM(N12:N15)</f>
        <v>1027</v>
      </c>
      <c r="O16" s="45" t="s">
        <v>4</v>
      </c>
      <c r="P16" s="85">
        <f>SUM(P12:P15)</f>
        <v>1593200</v>
      </c>
      <c r="Q16" s="42" t="s">
        <v>93</v>
      </c>
      <c r="R16" s="85">
        <f>SUM(R12:R15)</f>
        <v>572400</v>
      </c>
      <c r="S16" s="43" t="s">
        <v>93</v>
      </c>
      <c r="T16" s="90">
        <f>SUM(T12:T15)</f>
        <v>1020800</v>
      </c>
      <c r="U16" s="124" t="s">
        <v>93</v>
      </c>
      <c r="V16" s="2"/>
      <c r="W16" s="1"/>
      <c r="X16" s="223">
        <v>0.66666666666666663</v>
      </c>
      <c r="Y16" s="224"/>
      <c r="Z16" s="225"/>
      <c r="AA16" s="55">
        <v>2</v>
      </c>
      <c r="AB16" s="14" t="s">
        <v>3</v>
      </c>
      <c r="AC16" s="34">
        <f>(AA16/D12)*100</f>
        <v>3.225806451612903</v>
      </c>
      <c r="AD16" s="14" t="s">
        <v>5</v>
      </c>
      <c r="AE16" s="55">
        <v>2</v>
      </c>
      <c r="AF16" s="17" t="s">
        <v>4</v>
      </c>
      <c r="AG16" s="35">
        <f>(AE16/J12)*100</f>
        <v>4</v>
      </c>
      <c r="AH16" s="14" t="s">
        <v>5</v>
      </c>
      <c r="AI16" s="1"/>
      <c r="AJ16" s="217">
        <v>0.6875</v>
      </c>
      <c r="AK16" s="218"/>
      <c r="AL16" s="219"/>
      <c r="AM16" s="109">
        <v>81</v>
      </c>
      <c r="AN16" s="104" t="s">
        <v>3</v>
      </c>
      <c r="AO16" s="110">
        <f>(AM16/F12)*100</f>
        <v>48.50299401197605</v>
      </c>
      <c r="AP16" s="104" t="s">
        <v>5</v>
      </c>
      <c r="AQ16" s="109">
        <v>71</v>
      </c>
      <c r="AR16" s="105" t="s">
        <v>4</v>
      </c>
      <c r="AS16" s="111">
        <f>(AQ16/L12)*100</f>
        <v>48.630136986301373</v>
      </c>
      <c r="AT16" s="104" t="s">
        <v>5</v>
      </c>
      <c r="AV16" s="2"/>
      <c r="AW16" s="193" t="s">
        <v>22</v>
      </c>
      <c r="AX16" s="194"/>
      <c r="AY16" s="194"/>
      <c r="AZ16" s="94">
        <f>SUM(AZ6:AZ15)</f>
        <v>837</v>
      </c>
      <c r="BA16" s="23" t="s">
        <v>29</v>
      </c>
      <c r="BB16" s="94">
        <f>SUM(BB6:BB15)</f>
        <v>882</v>
      </c>
      <c r="BC16" s="23" t="s">
        <v>29</v>
      </c>
      <c r="BD16" s="41">
        <f>SUM(BD6:BD15)</f>
        <v>1719</v>
      </c>
      <c r="BE16" s="23" t="s">
        <v>29</v>
      </c>
      <c r="BF16" s="81"/>
      <c r="BG16" s="23"/>
      <c r="BU16" s="193" t="s">
        <v>22</v>
      </c>
      <c r="BV16" s="194"/>
      <c r="BW16" s="194"/>
      <c r="BX16" s="79">
        <f>SUM(BX5:BX15)</f>
        <v>36</v>
      </c>
      <c r="BY16" s="23" t="s">
        <v>60</v>
      </c>
      <c r="BZ16" s="79">
        <f>SUM(BZ5:BZ15)</f>
        <v>38</v>
      </c>
      <c r="CA16" s="23" t="s">
        <v>29</v>
      </c>
      <c r="CB16" s="80">
        <f>SUM(CB5:CB15)</f>
        <v>74</v>
      </c>
      <c r="CC16" s="23" t="s">
        <v>29</v>
      </c>
      <c r="CD16" s="81"/>
      <c r="CE16" s="23"/>
    </row>
    <row r="17" spans="1:83" ht="17.25" x14ac:dyDescent="0.15">
      <c r="B17" s="10" t="s">
        <v>73</v>
      </c>
      <c r="C17" s="24"/>
      <c r="D17" s="86">
        <f>D16/7</f>
        <v>119.57142857142857</v>
      </c>
      <c r="E17" s="10" t="s">
        <v>74</v>
      </c>
      <c r="F17" s="86">
        <f>F16/7</f>
        <v>126</v>
      </c>
      <c r="G17" s="10" t="s">
        <v>74</v>
      </c>
      <c r="H17" s="86">
        <f>H16/7</f>
        <v>245.57142857142858</v>
      </c>
      <c r="I17" s="10" t="s">
        <v>74</v>
      </c>
      <c r="J17" s="86">
        <f>J16/7</f>
        <v>70</v>
      </c>
      <c r="K17" s="10" t="s">
        <v>75</v>
      </c>
      <c r="L17" s="86">
        <f>L16/7</f>
        <v>76.714285714285708</v>
      </c>
      <c r="M17" s="10" t="s">
        <v>75</v>
      </c>
      <c r="N17" s="86">
        <f>N16/7</f>
        <v>146.71428571428572</v>
      </c>
      <c r="O17" s="10" t="s">
        <v>75</v>
      </c>
      <c r="P17" s="86">
        <f>P16/7</f>
        <v>227600</v>
      </c>
      <c r="Q17" s="10" t="s">
        <v>93</v>
      </c>
      <c r="R17" s="86">
        <f>R16/7</f>
        <v>81771.428571428565</v>
      </c>
      <c r="S17" s="10" t="s">
        <v>93</v>
      </c>
      <c r="T17" s="86">
        <f>T16/7</f>
        <v>145828.57142857142</v>
      </c>
      <c r="U17" s="10" t="s">
        <v>93</v>
      </c>
      <c r="V17" s="2"/>
      <c r="W17" s="1"/>
      <c r="X17" s="1"/>
      <c r="Y17" s="1"/>
      <c r="Z17" s="1"/>
      <c r="AA17" s="1"/>
      <c r="AB17" s="1"/>
      <c r="AC17" s="1"/>
      <c r="AD17" s="1"/>
      <c r="AE17" s="1"/>
      <c r="AF17" s="44"/>
      <c r="AG17" s="5"/>
      <c r="AH17" s="5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V17" s="2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T17" s="2"/>
      <c r="BU17" s="195"/>
      <c r="BV17" s="195"/>
      <c r="BW17" s="195"/>
      <c r="BX17" s="73"/>
      <c r="BY17" s="18"/>
      <c r="BZ17" s="73"/>
      <c r="CA17" s="18"/>
      <c r="CB17" s="74"/>
      <c r="CC17" s="18"/>
      <c r="CD17" s="75"/>
      <c r="CE17" s="18"/>
    </row>
    <row r="18" spans="1:83" ht="17.25" customHeight="1" x14ac:dyDescent="0.15">
      <c r="H18" s="2"/>
      <c r="J18" s="10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 t="s">
        <v>84</v>
      </c>
      <c r="Y18" s="2"/>
      <c r="Z18" s="2"/>
      <c r="AA18" s="2"/>
      <c r="AB18" s="2"/>
      <c r="AC18" s="2"/>
      <c r="AD18" s="2"/>
      <c r="AE18" s="2"/>
      <c r="AF18" s="2"/>
      <c r="AG18" s="68"/>
      <c r="AH18" s="68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V18" s="2" t="s">
        <v>55</v>
      </c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T18" s="2"/>
      <c r="BU18" s="175" t="s">
        <v>61</v>
      </c>
      <c r="BV18" s="176"/>
      <c r="BW18" s="177"/>
      <c r="BX18" s="181" t="s">
        <v>25</v>
      </c>
      <c r="BY18" s="182"/>
      <c r="BZ18" s="181" t="s">
        <v>26</v>
      </c>
      <c r="CA18" s="185"/>
      <c r="CB18" s="187" t="s">
        <v>27</v>
      </c>
      <c r="CC18" s="188"/>
      <c r="CD18" s="188"/>
      <c r="CE18" s="189"/>
    </row>
    <row r="19" spans="1:83" ht="17.25" customHeight="1" x14ac:dyDescent="0.15">
      <c r="B19" s="256" t="s">
        <v>70</v>
      </c>
      <c r="C19" s="257"/>
      <c r="D19" s="254" t="s">
        <v>63</v>
      </c>
      <c r="E19" s="255"/>
      <c r="F19" s="255"/>
      <c r="G19" s="255"/>
      <c r="H19" s="2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1"/>
      <c r="X19" s="220" t="s">
        <v>17</v>
      </c>
      <c r="Y19" s="221"/>
      <c r="Z19" s="222"/>
      <c r="AA19" s="220" t="s">
        <v>14</v>
      </c>
      <c r="AB19" s="221"/>
      <c r="AC19" s="221"/>
      <c r="AD19" s="222"/>
      <c r="AE19" s="220" t="s">
        <v>15</v>
      </c>
      <c r="AF19" s="221"/>
      <c r="AG19" s="221"/>
      <c r="AH19" s="222"/>
      <c r="AI19" s="2"/>
      <c r="AJ19" s="220" t="s">
        <v>8</v>
      </c>
      <c r="AK19" s="221"/>
      <c r="AL19" s="222"/>
      <c r="AM19" s="220" t="s">
        <v>14</v>
      </c>
      <c r="AN19" s="221"/>
      <c r="AO19" s="221"/>
      <c r="AP19" s="222"/>
      <c r="AQ19" s="220" t="s">
        <v>15</v>
      </c>
      <c r="AR19" s="221"/>
      <c r="AS19" s="221"/>
      <c r="AT19" s="222"/>
      <c r="AV19" s="2"/>
      <c r="AW19" s="175" t="s">
        <v>39</v>
      </c>
      <c r="AX19" s="176"/>
      <c r="AY19" s="177"/>
      <c r="AZ19" s="181" t="s">
        <v>25</v>
      </c>
      <c r="BA19" s="182"/>
      <c r="BB19" s="181" t="s">
        <v>26</v>
      </c>
      <c r="BC19" s="185"/>
      <c r="BD19" s="187" t="s">
        <v>27</v>
      </c>
      <c r="BE19" s="188"/>
      <c r="BF19" s="188"/>
      <c r="BG19" s="189"/>
      <c r="BT19" s="2"/>
      <c r="BU19" s="178"/>
      <c r="BV19" s="179"/>
      <c r="BW19" s="180"/>
      <c r="BX19" s="183"/>
      <c r="BY19" s="184"/>
      <c r="BZ19" s="183"/>
      <c r="CA19" s="186"/>
      <c r="CB19" s="190"/>
      <c r="CC19" s="191"/>
      <c r="CD19" s="191"/>
      <c r="CE19" s="192"/>
    </row>
    <row r="20" spans="1:83" ht="17.25" x14ac:dyDescent="0.15">
      <c r="B20" s="65" t="s">
        <v>66</v>
      </c>
      <c r="C20" s="65"/>
      <c r="D20" s="60">
        <v>18</v>
      </c>
      <c r="E20" s="53" t="s">
        <v>64</v>
      </c>
      <c r="F20" s="54">
        <f>(D20/H16)*100</f>
        <v>1.0471204188481675</v>
      </c>
      <c r="G20" s="53" t="s">
        <v>65</v>
      </c>
      <c r="H20" s="10"/>
      <c r="J20" s="39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1"/>
      <c r="X20" s="223">
        <v>0.375</v>
      </c>
      <c r="Y20" s="224"/>
      <c r="Z20" s="225"/>
      <c r="AA20" s="55">
        <v>180</v>
      </c>
      <c r="AB20" s="14" t="s">
        <v>3</v>
      </c>
      <c r="AC20" s="34">
        <f>(AA20/D13)*100</f>
        <v>25.210084033613445</v>
      </c>
      <c r="AD20" s="14" t="s">
        <v>5</v>
      </c>
      <c r="AE20" s="55">
        <v>107</v>
      </c>
      <c r="AF20" s="18" t="s">
        <v>4</v>
      </c>
      <c r="AG20" s="35">
        <f>(AE20/J13)*100</f>
        <v>28.157894736842103</v>
      </c>
      <c r="AH20" s="14" t="s">
        <v>5</v>
      </c>
      <c r="AI20" s="1"/>
      <c r="AJ20" s="223">
        <v>0.4375</v>
      </c>
      <c r="AK20" s="224"/>
      <c r="AL20" s="225"/>
      <c r="AM20" s="55">
        <v>33</v>
      </c>
      <c r="AN20" s="14" t="s">
        <v>3</v>
      </c>
      <c r="AO20" s="34">
        <f>(AM20/F13)*100</f>
        <v>4.8888888888888893</v>
      </c>
      <c r="AP20" s="14" t="s">
        <v>5</v>
      </c>
      <c r="AQ20" s="55">
        <v>28</v>
      </c>
      <c r="AR20" s="18" t="s">
        <v>4</v>
      </c>
      <c r="AS20" s="35">
        <f>(AQ20/L13)*100</f>
        <v>7.9772079772079767</v>
      </c>
      <c r="AT20" s="14" t="s">
        <v>5</v>
      </c>
      <c r="AV20" s="2"/>
      <c r="AW20" s="178"/>
      <c r="AX20" s="179"/>
      <c r="AY20" s="180"/>
      <c r="AZ20" s="183"/>
      <c r="BA20" s="184"/>
      <c r="BB20" s="183"/>
      <c r="BC20" s="186"/>
      <c r="BD20" s="190"/>
      <c r="BE20" s="191"/>
      <c r="BF20" s="191"/>
      <c r="BG20" s="192"/>
      <c r="BT20" s="2"/>
      <c r="BU20" s="168" t="s">
        <v>40</v>
      </c>
      <c r="BV20" s="171"/>
      <c r="BW20" s="172"/>
      <c r="BX20" s="62">
        <v>3</v>
      </c>
      <c r="BY20" s="17" t="s">
        <v>29</v>
      </c>
      <c r="BZ20" s="62">
        <v>0</v>
      </c>
      <c r="CA20" s="17" t="s">
        <v>29</v>
      </c>
      <c r="CB20" s="58">
        <f t="shared" ref="CB20:CB22" si="5">BX20+BZ20</f>
        <v>3</v>
      </c>
      <c r="CC20" s="14" t="s">
        <v>29</v>
      </c>
      <c r="CD20" s="35">
        <f>(CB20/CB23)*100</f>
        <v>11.111111111111111</v>
      </c>
      <c r="CE20" s="14" t="s">
        <v>24</v>
      </c>
    </row>
    <row r="21" spans="1:83" ht="17.25" customHeight="1" x14ac:dyDescent="0.15">
      <c r="B21" s="65" t="s">
        <v>67</v>
      </c>
      <c r="C21" s="65"/>
      <c r="D21" s="60">
        <v>24</v>
      </c>
      <c r="E21" s="53" t="s">
        <v>64</v>
      </c>
      <c r="F21" s="54">
        <f>(D21/H16)*100</f>
        <v>1.3961605584642234</v>
      </c>
      <c r="G21" s="53" t="s">
        <v>65</v>
      </c>
      <c r="H21" s="10"/>
      <c r="I21" s="2"/>
      <c r="J21" s="39"/>
      <c r="K21" s="2"/>
      <c r="L21" s="2"/>
      <c r="M21" s="2"/>
      <c r="N21" s="2"/>
      <c r="O21" s="2"/>
      <c r="P21" s="2"/>
      <c r="Q21" s="2"/>
      <c r="R21" s="40"/>
      <c r="S21" s="2"/>
      <c r="T21" s="2"/>
      <c r="U21" s="2"/>
      <c r="V21" s="2"/>
      <c r="W21" s="1"/>
      <c r="X21" s="217">
        <v>0.41666666666666669</v>
      </c>
      <c r="Y21" s="218"/>
      <c r="Z21" s="219"/>
      <c r="AA21" s="109">
        <v>264</v>
      </c>
      <c r="AB21" s="104" t="s">
        <v>3</v>
      </c>
      <c r="AC21" s="110">
        <f>(AA21/D13)*100</f>
        <v>36.97478991596639</v>
      </c>
      <c r="AD21" s="104" t="s">
        <v>5</v>
      </c>
      <c r="AE21" s="127">
        <v>125</v>
      </c>
      <c r="AF21" s="128" t="s">
        <v>4</v>
      </c>
      <c r="AG21" s="129">
        <f>(AE21/J13)*100</f>
        <v>32.894736842105267</v>
      </c>
      <c r="AH21" s="130" t="s">
        <v>5</v>
      </c>
      <c r="AI21" s="1"/>
      <c r="AJ21" s="223">
        <v>0.47916666666666669</v>
      </c>
      <c r="AK21" s="224"/>
      <c r="AL21" s="225"/>
      <c r="AM21" s="55">
        <v>167</v>
      </c>
      <c r="AN21" s="14" t="s">
        <v>3</v>
      </c>
      <c r="AO21" s="34">
        <f>(AM21/F13)*100</f>
        <v>24.74074074074074</v>
      </c>
      <c r="AP21" s="14" t="s">
        <v>5</v>
      </c>
      <c r="AQ21" s="55">
        <v>95</v>
      </c>
      <c r="AR21" s="17" t="s">
        <v>4</v>
      </c>
      <c r="AS21" s="35">
        <f>(AQ21/L13)*100</f>
        <v>27.065527065527068</v>
      </c>
      <c r="AT21" s="14" t="s">
        <v>5</v>
      </c>
      <c r="AV21" s="2"/>
      <c r="AW21" s="168" t="s">
        <v>40</v>
      </c>
      <c r="AX21" s="171"/>
      <c r="AY21" s="172"/>
      <c r="AZ21" s="92">
        <v>3</v>
      </c>
      <c r="BA21" s="17" t="s">
        <v>29</v>
      </c>
      <c r="BB21" s="92">
        <v>10</v>
      </c>
      <c r="BC21" s="17" t="s">
        <v>29</v>
      </c>
      <c r="BD21" s="37">
        <f t="shared" ref="BD21:BD26" si="6">AZ21+BB21</f>
        <v>13</v>
      </c>
      <c r="BE21" s="14" t="s">
        <v>29</v>
      </c>
      <c r="BF21" s="35">
        <f>(BD21/BD27)*100</f>
        <v>5.6768558951965069</v>
      </c>
      <c r="BG21" s="14" t="s">
        <v>24</v>
      </c>
      <c r="BT21" s="2"/>
      <c r="BU21" s="168" t="s">
        <v>41</v>
      </c>
      <c r="BV21" s="171"/>
      <c r="BW21" s="172"/>
      <c r="BX21" s="62">
        <v>2</v>
      </c>
      <c r="BY21" s="17" t="s">
        <v>29</v>
      </c>
      <c r="BZ21" s="62">
        <v>0</v>
      </c>
      <c r="CA21" s="17" t="s">
        <v>29</v>
      </c>
      <c r="CB21" s="58">
        <f t="shared" si="5"/>
        <v>2</v>
      </c>
      <c r="CC21" s="14" t="s">
        <v>29</v>
      </c>
      <c r="CD21" s="35">
        <f>(CB21/CB23)*100</f>
        <v>7.4074074074074066</v>
      </c>
      <c r="CE21" s="14" t="s">
        <v>24</v>
      </c>
    </row>
    <row r="22" spans="1:83" ht="17.25" x14ac:dyDescent="0.15">
      <c r="B22" s="196" t="s">
        <v>68</v>
      </c>
      <c r="C22" s="216"/>
      <c r="D22" s="60">
        <v>2</v>
      </c>
      <c r="E22" s="53" t="s">
        <v>64</v>
      </c>
      <c r="F22" s="54">
        <f>(D22/H16)*100</f>
        <v>0.11634671320535195</v>
      </c>
      <c r="G22" s="53" t="s">
        <v>65</v>
      </c>
      <c r="H22" s="10"/>
      <c r="I22" s="2"/>
      <c r="J22" s="39"/>
      <c r="K22" s="2"/>
      <c r="L22" s="2"/>
      <c r="M22" s="2"/>
      <c r="N22" s="2"/>
      <c r="O22" s="2"/>
      <c r="P22" s="2"/>
      <c r="Q22" s="2"/>
      <c r="R22" s="40"/>
      <c r="S22" s="2"/>
      <c r="T22" s="2"/>
      <c r="U22" s="2"/>
      <c r="V22" s="2"/>
      <c r="W22" s="1"/>
      <c r="X22" s="248">
        <v>0.58333333333333337</v>
      </c>
      <c r="Y22" s="249"/>
      <c r="Z22" s="250"/>
      <c r="AA22" s="99">
        <v>237</v>
      </c>
      <c r="AB22" s="102" t="s">
        <v>3</v>
      </c>
      <c r="AC22" s="131">
        <f>(AA22/D13)*100</f>
        <v>33.193277310924366</v>
      </c>
      <c r="AD22" s="102" t="s">
        <v>5</v>
      </c>
      <c r="AE22" s="99">
        <v>122</v>
      </c>
      <c r="AF22" s="100" t="s">
        <v>4</v>
      </c>
      <c r="AG22" s="101">
        <f>(AE22/J13)*100</f>
        <v>32.10526315789474</v>
      </c>
      <c r="AH22" s="102" t="s">
        <v>5</v>
      </c>
      <c r="AI22" s="1"/>
      <c r="AJ22" s="223">
        <v>0.625</v>
      </c>
      <c r="AK22" s="224"/>
      <c r="AL22" s="225"/>
      <c r="AM22" s="55">
        <v>153</v>
      </c>
      <c r="AN22" s="14" t="s">
        <v>3</v>
      </c>
      <c r="AO22" s="34">
        <f>(AM22/F13)*100</f>
        <v>22.666666666666664</v>
      </c>
      <c r="AP22" s="14" t="s">
        <v>5</v>
      </c>
      <c r="AQ22" s="55">
        <v>91</v>
      </c>
      <c r="AR22" s="17" t="s">
        <v>4</v>
      </c>
      <c r="AS22" s="35">
        <f>(AQ22/L13)*100</f>
        <v>25.925925925925924</v>
      </c>
      <c r="AT22" s="14" t="s">
        <v>5</v>
      </c>
      <c r="AV22" s="2"/>
      <c r="AW22" s="168" t="s">
        <v>41</v>
      </c>
      <c r="AX22" s="171"/>
      <c r="AY22" s="172"/>
      <c r="AZ22" s="118">
        <v>51</v>
      </c>
      <c r="BA22" s="105" t="s">
        <v>29</v>
      </c>
      <c r="BB22" s="92">
        <v>8</v>
      </c>
      <c r="BC22" s="17" t="s">
        <v>29</v>
      </c>
      <c r="BD22" s="37">
        <f t="shared" si="6"/>
        <v>59</v>
      </c>
      <c r="BE22" s="14" t="s">
        <v>29</v>
      </c>
      <c r="BF22" s="35">
        <f>(BD22/BD27)*100</f>
        <v>25.76419213973799</v>
      </c>
      <c r="BG22" s="14" t="s">
        <v>24</v>
      </c>
      <c r="BU22" s="168" t="s">
        <v>42</v>
      </c>
      <c r="BV22" s="169"/>
      <c r="BW22" s="170"/>
      <c r="BX22" s="119">
        <v>20</v>
      </c>
      <c r="BY22" s="105" t="s">
        <v>29</v>
      </c>
      <c r="BZ22" s="119">
        <v>2</v>
      </c>
      <c r="CA22" s="105" t="s">
        <v>29</v>
      </c>
      <c r="CB22" s="58">
        <f t="shared" si="5"/>
        <v>22</v>
      </c>
      <c r="CC22" s="14" t="s">
        <v>29</v>
      </c>
      <c r="CD22" s="35">
        <f>(CB22/CB23)*100</f>
        <v>81.481481481481481</v>
      </c>
      <c r="CE22" s="14" t="s">
        <v>24</v>
      </c>
    </row>
    <row r="23" spans="1:83" ht="17.25" x14ac:dyDescent="0.15">
      <c r="H23" s="10"/>
      <c r="I23" s="2"/>
      <c r="J23" s="39"/>
      <c r="K23" s="2"/>
      <c r="L23" s="2"/>
      <c r="M23" s="2"/>
      <c r="N23" s="2"/>
      <c r="O23" s="2"/>
      <c r="P23" s="2"/>
      <c r="Q23" s="2"/>
      <c r="R23" s="40"/>
      <c r="S23" s="2"/>
      <c r="T23" s="2"/>
      <c r="U23" s="2"/>
      <c r="V23" s="2"/>
      <c r="W23" s="1"/>
      <c r="X23" s="223">
        <v>0.66666666666666663</v>
      </c>
      <c r="Y23" s="224"/>
      <c r="Z23" s="225"/>
      <c r="AA23" s="55">
        <v>33</v>
      </c>
      <c r="AB23" s="14" t="s">
        <v>3</v>
      </c>
      <c r="AC23" s="34">
        <f>(AA23/D13)*100</f>
        <v>4.6218487394957988</v>
      </c>
      <c r="AD23" s="14" t="s">
        <v>5</v>
      </c>
      <c r="AE23" s="55">
        <v>26</v>
      </c>
      <c r="AF23" s="17" t="s">
        <v>4</v>
      </c>
      <c r="AG23" s="35">
        <f>(AE23/J13)*100</f>
        <v>6.8421052631578956</v>
      </c>
      <c r="AH23" s="14" t="s">
        <v>5</v>
      </c>
      <c r="AI23" s="1"/>
      <c r="AJ23" s="217">
        <v>0.6875</v>
      </c>
      <c r="AK23" s="218"/>
      <c r="AL23" s="219"/>
      <c r="AM23" s="109">
        <v>322</v>
      </c>
      <c r="AN23" s="104" t="s">
        <v>3</v>
      </c>
      <c r="AO23" s="110">
        <f>(AM23/F13)*100</f>
        <v>47.703703703703702</v>
      </c>
      <c r="AP23" s="104" t="s">
        <v>5</v>
      </c>
      <c r="AQ23" s="109">
        <v>137</v>
      </c>
      <c r="AR23" s="105" t="s">
        <v>4</v>
      </c>
      <c r="AS23" s="111">
        <f>(AQ23/L13)*100</f>
        <v>39.03133903133903</v>
      </c>
      <c r="AT23" s="104" t="s">
        <v>5</v>
      </c>
      <c r="AV23" s="2"/>
      <c r="AW23" s="168" t="s">
        <v>42</v>
      </c>
      <c r="AX23" s="169"/>
      <c r="AY23" s="170"/>
      <c r="AZ23" s="92">
        <v>5</v>
      </c>
      <c r="BA23" s="17" t="s">
        <v>29</v>
      </c>
      <c r="BB23" s="118">
        <v>128</v>
      </c>
      <c r="BC23" s="105" t="s">
        <v>29</v>
      </c>
      <c r="BD23" s="37">
        <f t="shared" si="6"/>
        <v>133</v>
      </c>
      <c r="BE23" s="14" t="s">
        <v>29</v>
      </c>
      <c r="BF23" s="35">
        <f>(BD23/BD27)*100</f>
        <v>58.078602620087338</v>
      </c>
      <c r="BG23" s="14" t="s">
        <v>24</v>
      </c>
      <c r="BU23" s="173" t="s">
        <v>22</v>
      </c>
      <c r="BV23" s="174"/>
      <c r="BW23" s="174"/>
      <c r="BX23" s="76">
        <f>SUM(BX20:BX22)</f>
        <v>25</v>
      </c>
      <c r="BY23" s="11" t="s">
        <v>29</v>
      </c>
      <c r="BZ23" s="76">
        <f>SUM(BZ20:BZ22)</f>
        <v>2</v>
      </c>
      <c r="CA23" s="11" t="s">
        <v>29</v>
      </c>
      <c r="CB23" s="77">
        <f>SUM(CB20:CB22)</f>
        <v>27</v>
      </c>
      <c r="CC23" s="11" t="s">
        <v>29</v>
      </c>
      <c r="CD23" s="78"/>
      <c r="CE23" s="11"/>
    </row>
    <row r="24" spans="1:83" ht="17.25" x14ac:dyDescent="0.15">
      <c r="A24" s="24"/>
      <c r="H24" s="10"/>
      <c r="I24" s="2"/>
      <c r="J24" s="2"/>
      <c r="K24" s="2"/>
      <c r="L24" s="2"/>
      <c r="M24" s="2"/>
      <c r="N24" s="2"/>
      <c r="O24" s="2"/>
      <c r="P24" s="2"/>
      <c r="Q24" s="2"/>
      <c r="R24" s="40"/>
      <c r="S24" s="2"/>
      <c r="T24" s="2"/>
      <c r="U24" s="2"/>
      <c r="V24" s="2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2"/>
      <c r="AH24" s="2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W24" s="168" t="s">
        <v>43</v>
      </c>
      <c r="AX24" s="169"/>
      <c r="AY24" s="170"/>
      <c r="AZ24" s="92">
        <v>1</v>
      </c>
      <c r="BA24" s="17" t="s">
        <v>29</v>
      </c>
      <c r="BB24" s="92">
        <v>2</v>
      </c>
      <c r="BC24" s="17" t="s">
        <v>29</v>
      </c>
      <c r="BD24" s="37">
        <f t="shared" si="6"/>
        <v>3</v>
      </c>
      <c r="BE24" s="14" t="s">
        <v>29</v>
      </c>
      <c r="BF24" s="35">
        <f>(BD24/BD27)*100</f>
        <v>1.3100436681222707</v>
      </c>
      <c r="BG24" s="14" t="s">
        <v>24</v>
      </c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ht="17.25" x14ac:dyDescent="0.15">
      <c r="B25" s="2"/>
      <c r="C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 t="s">
        <v>85</v>
      </c>
      <c r="Y25" s="2"/>
      <c r="Z25" s="2"/>
      <c r="AA25" s="2"/>
      <c r="AB25" s="2"/>
      <c r="AC25" s="2"/>
      <c r="AD25" s="2"/>
      <c r="AE25" s="2"/>
      <c r="AF25" s="2"/>
      <c r="AG25" s="68"/>
      <c r="AH25" s="68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W25" s="168" t="s">
        <v>44</v>
      </c>
      <c r="AX25" s="169"/>
      <c r="AY25" s="170"/>
      <c r="AZ25" s="92">
        <v>0</v>
      </c>
      <c r="BA25" s="17" t="s">
        <v>29</v>
      </c>
      <c r="BB25" s="92">
        <v>4</v>
      </c>
      <c r="BC25" s="17" t="s">
        <v>29</v>
      </c>
      <c r="BD25" s="37">
        <f t="shared" si="6"/>
        <v>4</v>
      </c>
      <c r="BE25" s="14" t="s">
        <v>29</v>
      </c>
      <c r="BF25" s="35">
        <f>(BD25/BD27)*100</f>
        <v>1.7467248908296942</v>
      </c>
      <c r="BG25" s="14" t="s">
        <v>24</v>
      </c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</row>
    <row r="26" spans="1:83" ht="17.25" x14ac:dyDescent="0.15"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1"/>
      <c r="W26" s="1"/>
      <c r="X26" s="220" t="s">
        <v>17</v>
      </c>
      <c r="Y26" s="221"/>
      <c r="Z26" s="222"/>
      <c r="AA26" s="220" t="s">
        <v>14</v>
      </c>
      <c r="AB26" s="221"/>
      <c r="AC26" s="221"/>
      <c r="AD26" s="222"/>
      <c r="AE26" s="220" t="s">
        <v>15</v>
      </c>
      <c r="AF26" s="221"/>
      <c r="AG26" s="221"/>
      <c r="AH26" s="222"/>
      <c r="AI26" s="2"/>
      <c r="AJ26" s="220" t="s">
        <v>8</v>
      </c>
      <c r="AK26" s="221"/>
      <c r="AL26" s="222"/>
      <c r="AM26" s="220" t="s">
        <v>14</v>
      </c>
      <c r="AN26" s="221"/>
      <c r="AO26" s="221"/>
      <c r="AP26" s="222"/>
      <c r="AQ26" s="220" t="s">
        <v>15</v>
      </c>
      <c r="AR26" s="221"/>
      <c r="AS26" s="221"/>
      <c r="AT26" s="222"/>
      <c r="AW26" s="168" t="s">
        <v>45</v>
      </c>
      <c r="AX26" s="169"/>
      <c r="AY26" s="170"/>
      <c r="AZ26" s="92">
        <v>2</v>
      </c>
      <c r="BA26" s="17" t="s">
        <v>29</v>
      </c>
      <c r="BB26" s="92">
        <v>15</v>
      </c>
      <c r="BC26" s="17" t="s">
        <v>29</v>
      </c>
      <c r="BD26" s="37">
        <f t="shared" si="6"/>
        <v>17</v>
      </c>
      <c r="BE26" s="14" t="s">
        <v>29</v>
      </c>
      <c r="BF26" s="35">
        <f>(BD26/BD27)*100</f>
        <v>7.4235807860262017</v>
      </c>
      <c r="BG26" s="14" t="s">
        <v>24</v>
      </c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</row>
    <row r="27" spans="1:83" ht="17.25" x14ac:dyDescent="0.15">
      <c r="I27" s="2"/>
      <c r="J27" s="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217">
        <v>0.375</v>
      </c>
      <c r="Y27" s="218"/>
      <c r="Z27" s="219"/>
      <c r="AA27" s="109">
        <v>22</v>
      </c>
      <c r="AB27" s="104" t="s">
        <v>3</v>
      </c>
      <c r="AC27" s="110">
        <f>(AA27/D14)*100</f>
        <v>61.111111111111114</v>
      </c>
      <c r="AD27" s="104" t="s">
        <v>5</v>
      </c>
      <c r="AE27" s="109">
        <v>21</v>
      </c>
      <c r="AF27" s="112" t="s">
        <v>4</v>
      </c>
      <c r="AG27" s="111">
        <f>(AE27/J14)*100</f>
        <v>60</v>
      </c>
      <c r="AH27" s="104" t="s">
        <v>5</v>
      </c>
      <c r="AI27" s="1"/>
      <c r="AJ27" s="217">
        <v>0.4375</v>
      </c>
      <c r="AK27" s="218"/>
      <c r="AL27" s="219"/>
      <c r="AM27" s="109">
        <v>13</v>
      </c>
      <c r="AN27" s="104" t="s">
        <v>3</v>
      </c>
      <c r="AO27" s="110">
        <f>(AM27/F14)*100</f>
        <v>34.210526315789473</v>
      </c>
      <c r="AP27" s="104" t="s">
        <v>5</v>
      </c>
      <c r="AQ27" s="109">
        <v>13</v>
      </c>
      <c r="AR27" s="112" t="s">
        <v>4</v>
      </c>
      <c r="AS27" s="111">
        <f>(AQ27/L14)*100</f>
        <v>34.210526315789473</v>
      </c>
      <c r="AT27" s="104" t="s">
        <v>5</v>
      </c>
      <c r="AW27" s="173" t="s">
        <v>22</v>
      </c>
      <c r="AX27" s="174"/>
      <c r="AY27" s="174"/>
      <c r="AZ27" s="95">
        <f>SUM(AZ21:AZ26)</f>
        <v>62</v>
      </c>
      <c r="BA27" s="11" t="s">
        <v>29</v>
      </c>
      <c r="BB27" s="95">
        <f>SUM(BB21:BB26)</f>
        <v>167</v>
      </c>
      <c r="BC27" s="11" t="s">
        <v>29</v>
      </c>
      <c r="BD27" s="96">
        <f>SUM(BD21:BD26)</f>
        <v>229</v>
      </c>
      <c r="BE27" s="11" t="s">
        <v>29</v>
      </c>
      <c r="BF27" s="78"/>
      <c r="BG27" s="1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</row>
    <row r="28" spans="1:83" ht="17.25" customHeight="1" x14ac:dyDescent="0.15">
      <c r="I28" s="1"/>
      <c r="J28" s="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223">
        <v>0.41666666666666669</v>
      </c>
      <c r="Y28" s="224"/>
      <c r="Z28" s="225"/>
      <c r="AA28" s="55">
        <v>10</v>
      </c>
      <c r="AB28" s="14" t="s">
        <v>3</v>
      </c>
      <c r="AC28" s="34">
        <f>(AA28/D14)*100</f>
        <v>27.777777777777779</v>
      </c>
      <c r="AD28" s="14" t="s">
        <v>5</v>
      </c>
      <c r="AE28" s="55">
        <v>10</v>
      </c>
      <c r="AF28" s="17" t="s">
        <v>4</v>
      </c>
      <c r="AG28" s="35">
        <f>(AE28/J14)*100</f>
        <v>28.571428571428569</v>
      </c>
      <c r="AH28" s="14" t="s">
        <v>5</v>
      </c>
      <c r="AI28" s="1"/>
      <c r="AJ28" s="223">
        <v>0.47916666666666669</v>
      </c>
      <c r="AK28" s="224"/>
      <c r="AL28" s="225"/>
      <c r="AM28" s="55">
        <v>12</v>
      </c>
      <c r="AN28" s="14" t="s">
        <v>3</v>
      </c>
      <c r="AO28" s="34">
        <f>(AM28/F14)*100</f>
        <v>31.578947368421051</v>
      </c>
      <c r="AP28" s="14" t="s">
        <v>5</v>
      </c>
      <c r="AQ28" s="55">
        <v>12</v>
      </c>
      <c r="AR28" s="17" t="s">
        <v>4</v>
      </c>
      <c r="AS28" s="35">
        <f>(AQ28/L14)*100</f>
        <v>31.578947368421051</v>
      </c>
      <c r="AT28" s="14" t="s">
        <v>5</v>
      </c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</row>
    <row r="29" spans="1:83" ht="17.25" customHeight="1" x14ac:dyDescent="0.15">
      <c r="I29" s="1"/>
      <c r="J29" s="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223">
        <v>0.58333333333333337</v>
      </c>
      <c r="Y29" s="224"/>
      <c r="Z29" s="225"/>
      <c r="AA29" s="55">
        <v>2</v>
      </c>
      <c r="AB29" s="14" t="s">
        <v>3</v>
      </c>
      <c r="AC29" s="34">
        <f>(AA29/D14)*100</f>
        <v>5.5555555555555554</v>
      </c>
      <c r="AD29" s="14" t="s">
        <v>5</v>
      </c>
      <c r="AE29" s="55">
        <v>2</v>
      </c>
      <c r="AF29" s="17" t="s">
        <v>4</v>
      </c>
      <c r="AG29" s="35">
        <f>(AE29/J14)*100</f>
        <v>5.7142857142857144</v>
      </c>
      <c r="AH29" s="14" t="s">
        <v>5</v>
      </c>
      <c r="AI29" s="1"/>
      <c r="AJ29" s="223">
        <v>0.625</v>
      </c>
      <c r="AK29" s="224"/>
      <c r="AL29" s="225"/>
      <c r="AM29" s="55">
        <v>7</v>
      </c>
      <c r="AN29" s="14" t="s">
        <v>3</v>
      </c>
      <c r="AO29" s="34">
        <f>(AM29/F14)*100</f>
        <v>18.421052631578945</v>
      </c>
      <c r="AP29" s="14" t="s">
        <v>5</v>
      </c>
      <c r="AQ29" s="55">
        <v>7</v>
      </c>
      <c r="AR29" s="17" t="s">
        <v>4</v>
      </c>
      <c r="AS29" s="35">
        <f>(AQ29/L14)*100</f>
        <v>18.421052631578945</v>
      </c>
      <c r="AT29" s="14" t="s">
        <v>5</v>
      </c>
      <c r="AW29" s="175" t="s">
        <v>50</v>
      </c>
      <c r="AX29" s="176"/>
      <c r="AY29" s="177"/>
      <c r="AZ29" s="181" t="s">
        <v>25</v>
      </c>
      <c r="BA29" s="182"/>
      <c r="BB29" s="181" t="s">
        <v>26</v>
      </c>
      <c r="BC29" s="185"/>
      <c r="BD29" s="187" t="s">
        <v>27</v>
      </c>
      <c r="BE29" s="188"/>
      <c r="BF29" s="188"/>
      <c r="BG29" s="189"/>
      <c r="BT29" s="2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</row>
    <row r="30" spans="1:83" ht="17.25" x14ac:dyDescent="0.15"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223">
        <v>0.66666666666666663</v>
      </c>
      <c r="Y30" s="224"/>
      <c r="Z30" s="225"/>
      <c r="AA30" s="55">
        <v>2</v>
      </c>
      <c r="AB30" s="14" t="s">
        <v>3</v>
      </c>
      <c r="AC30" s="34">
        <f>(AA30/D14)*100</f>
        <v>5.5555555555555554</v>
      </c>
      <c r="AD30" s="14" t="s">
        <v>5</v>
      </c>
      <c r="AE30" s="55">
        <v>2</v>
      </c>
      <c r="AF30" s="17" t="s">
        <v>4</v>
      </c>
      <c r="AG30" s="35">
        <f>(AE30/J14)*100</f>
        <v>5.7142857142857144</v>
      </c>
      <c r="AH30" s="14" t="s">
        <v>5</v>
      </c>
      <c r="AI30" s="1"/>
      <c r="AJ30" s="223">
        <v>0.6875</v>
      </c>
      <c r="AK30" s="224"/>
      <c r="AL30" s="225"/>
      <c r="AM30" s="55">
        <v>6</v>
      </c>
      <c r="AN30" s="14" t="s">
        <v>3</v>
      </c>
      <c r="AO30" s="34">
        <f>(AM30/F14)*100</f>
        <v>15.789473684210526</v>
      </c>
      <c r="AP30" s="14" t="s">
        <v>5</v>
      </c>
      <c r="AQ30" s="55">
        <v>6</v>
      </c>
      <c r="AR30" s="17" t="s">
        <v>4</v>
      </c>
      <c r="AS30" s="35">
        <f>(AQ30/L14)*100</f>
        <v>15.789473684210526</v>
      </c>
      <c r="AT30" s="14" t="s">
        <v>5</v>
      </c>
      <c r="AW30" s="178"/>
      <c r="AX30" s="179"/>
      <c r="AY30" s="180"/>
      <c r="AZ30" s="183"/>
      <c r="BA30" s="184"/>
      <c r="BB30" s="183"/>
      <c r="BC30" s="186"/>
      <c r="BD30" s="190"/>
      <c r="BE30" s="191"/>
      <c r="BF30" s="191"/>
      <c r="BG30" s="192"/>
      <c r="BT30" s="5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</row>
    <row r="31" spans="1:83" ht="18" customHeight="1" x14ac:dyDescent="0.15">
      <c r="A31" s="2" t="s">
        <v>21</v>
      </c>
      <c r="D31" s="2"/>
      <c r="E31" s="2"/>
      <c r="F31" s="2"/>
      <c r="G31" s="2"/>
      <c r="H31" s="2"/>
      <c r="I31" s="2"/>
      <c r="J31" s="2"/>
      <c r="K31" s="2"/>
      <c r="L31" s="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2"/>
      <c r="AH31" s="2"/>
      <c r="AI31" s="1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W31" s="168" t="s">
        <v>40</v>
      </c>
      <c r="AX31" s="171"/>
      <c r="AY31" s="172"/>
      <c r="AZ31" s="92">
        <v>8</v>
      </c>
      <c r="BA31" s="17" t="s">
        <v>29</v>
      </c>
      <c r="BB31" s="92">
        <v>9</v>
      </c>
      <c r="BC31" s="17" t="s">
        <v>29</v>
      </c>
      <c r="BD31" s="58">
        <f>AZ31+BB31</f>
        <v>17</v>
      </c>
      <c r="BE31" s="14" t="s">
        <v>29</v>
      </c>
      <c r="BF31" s="35">
        <f>(BD31/BD44)*100</f>
        <v>1.2239020878329734</v>
      </c>
      <c r="BG31" s="14" t="s">
        <v>24</v>
      </c>
      <c r="BT31" s="4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</row>
    <row r="32" spans="1:83" ht="18" customHeight="1" x14ac:dyDescent="0.15">
      <c r="A32" s="2" t="s">
        <v>72</v>
      </c>
      <c r="D32" s="2"/>
      <c r="E32" s="2"/>
      <c r="F32" s="2"/>
      <c r="O32" s="2"/>
      <c r="P32" s="1"/>
      <c r="Q32" s="1"/>
      <c r="R32" s="1"/>
      <c r="S32" s="1"/>
      <c r="T32" s="1"/>
      <c r="U32" s="1"/>
      <c r="V32" s="1"/>
      <c r="W32" s="2"/>
      <c r="X32" s="2" t="s">
        <v>86</v>
      </c>
      <c r="Y32" s="2"/>
      <c r="Z32" s="2"/>
      <c r="AA32" s="2"/>
      <c r="AB32" s="2"/>
      <c r="AC32" s="2"/>
      <c r="AD32" s="2"/>
      <c r="AE32" s="2"/>
      <c r="AF32" s="2"/>
      <c r="AG32" s="68"/>
      <c r="AH32" s="68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V32" s="2"/>
      <c r="AW32" s="168" t="s">
        <v>41</v>
      </c>
      <c r="AX32" s="171"/>
      <c r="AY32" s="172"/>
      <c r="AZ32" s="92">
        <v>7</v>
      </c>
      <c r="BA32" s="17" t="s">
        <v>29</v>
      </c>
      <c r="BB32" s="92">
        <v>8</v>
      </c>
      <c r="BC32" s="17" t="s">
        <v>29</v>
      </c>
      <c r="BD32" s="37">
        <f t="shared" ref="BD32:BD33" si="7">AZ32+BB32</f>
        <v>15</v>
      </c>
      <c r="BE32" s="14" t="s">
        <v>29</v>
      </c>
      <c r="BF32" s="35">
        <f>(BD32/BD44)*100</f>
        <v>1.079913606911447</v>
      </c>
      <c r="BG32" s="14" t="s">
        <v>24</v>
      </c>
      <c r="BT32" s="4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</row>
    <row r="33" spans="1:83" ht="17.25" customHeight="1" x14ac:dyDescent="0.15">
      <c r="B33" s="196" t="s">
        <v>0</v>
      </c>
      <c r="C33" s="197"/>
      <c r="D33" s="198"/>
      <c r="E33" s="199">
        <f>(H12/N12)</f>
        <v>1.1683673469387754</v>
      </c>
      <c r="F33" s="200"/>
      <c r="G33" s="14" t="s">
        <v>3</v>
      </c>
      <c r="O33" s="10"/>
      <c r="W33" s="1"/>
      <c r="X33" s="220" t="s">
        <v>17</v>
      </c>
      <c r="Y33" s="221"/>
      <c r="Z33" s="222"/>
      <c r="AA33" s="220" t="s">
        <v>14</v>
      </c>
      <c r="AB33" s="221"/>
      <c r="AC33" s="221"/>
      <c r="AD33" s="222"/>
      <c r="AE33" s="220" t="s">
        <v>15</v>
      </c>
      <c r="AF33" s="221"/>
      <c r="AG33" s="221"/>
      <c r="AH33" s="222"/>
      <c r="AI33" s="2"/>
      <c r="AJ33" s="220" t="s">
        <v>8</v>
      </c>
      <c r="AK33" s="221"/>
      <c r="AL33" s="222"/>
      <c r="AM33" s="220" t="s">
        <v>14</v>
      </c>
      <c r="AN33" s="221"/>
      <c r="AO33" s="221"/>
      <c r="AP33" s="222"/>
      <c r="AQ33" s="220" t="s">
        <v>15</v>
      </c>
      <c r="AR33" s="221"/>
      <c r="AS33" s="221"/>
      <c r="AT33" s="222"/>
      <c r="AV33" s="5"/>
      <c r="AW33" s="168" t="s">
        <v>42</v>
      </c>
      <c r="AX33" s="169"/>
      <c r="AY33" s="170"/>
      <c r="AZ33" s="92">
        <v>46</v>
      </c>
      <c r="BA33" s="17" t="s">
        <v>29</v>
      </c>
      <c r="BB33" s="92">
        <v>91</v>
      </c>
      <c r="BC33" s="17" t="s">
        <v>29</v>
      </c>
      <c r="BD33" s="37">
        <f t="shared" si="7"/>
        <v>137</v>
      </c>
      <c r="BE33" s="14" t="s">
        <v>29</v>
      </c>
      <c r="BF33" s="35">
        <f>(BD33/BD44)*100</f>
        <v>9.8632109431245514</v>
      </c>
      <c r="BG33" s="14" t="s">
        <v>24</v>
      </c>
      <c r="BT33" s="2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</row>
    <row r="34" spans="1:83" ht="17.25" x14ac:dyDescent="0.15">
      <c r="B34" s="201" t="s">
        <v>11</v>
      </c>
      <c r="C34" s="202"/>
      <c r="D34" s="203"/>
      <c r="E34" s="204">
        <f>(H13/N13)</f>
        <v>1.9001367989056088</v>
      </c>
      <c r="F34" s="205"/>
      <c r="G34" s="104" t="s">
        <v>3</v>
      </c>
      <c r="O34" s="10"/>
      <c r="W34" s="1"/>
      <c r="X34" s="223">
        <v>0.375</v>
      </c>
      <c r="Y34" s="224"/>
      <c r="Z34" s="225"/>
      <c r="AA34" s="55">
        <v>2</v>
      </c>
      <c r="AB34" s="14" t="s">
        <v>3</v>
      </c>
      <c r="AC34" s="34">
        <f>(AA34/D15)*100</f>
        <v>8</v>
      </c>
      <c r="AD34" s="14" t="s">
        <v>5</v>
      </c>
      <c r="AE34" s="55">
        <v>2</v>
      </c>
      <c r="AF34" s="18" t="s">
        <v>4</v>
      </c>
      <c r="AG34" s="35">
        <f>(AE34/J15)*100</f>
        <v>8</v>
      </c>
      <c r="AH34" s="14" t="s">
        <v>5</v>
      </c>
      <c r="AI34" s="1"/>
      <c r="AJ34" s="223">
        <v>0.4375</v>
      </c>
      <c r="AK34" s="224"/>
      <c r="AL34" s="225"/>
      <c r="AM34" s="55">
        <v>0</v>
      </c>
      <c r="AN34" s="14" t="s">
        <v>3</v>
      </c>
      <c r="AO34" s="34">
        <f>(AM34/F15)*100</f>
        <v>0</v>
      </c>
      <c r="AP34" s="14" t="s">
        <v>5</v>
      </c>
      <c r="AQ34" s="55">
        <v>0</v>
      </c>
      <c r="AR34" s="18" t="s">
        <v>4</v>
      </c>
      <c r="AS34" s="35">
        <f>(AQ34/L15)*100</f>
        <v>0</v>
      </c>
      <c r="AT34" s="14" t="s">
        <v>5</v>
      </c>
      <c r="AV34" s="4"/>
      <c r="AW34" s="168" t="s">
        <v>43</v>
      </c>
      <c r="AX34" s="169"/>
      <c r="AY34" s="170"/>
      <c r="AZ34" s="118">
        <v>355</v>
      </c>
      <c r="BA34" s="105" t="s">
        <v>29</v>
      </c>
      <c r="BB34" s="118">
        <v>318</v>
      </c>
      <c r="BC34" s="105" t="s">
        <v>29</v>
      </c>
      <c r="BD34" s="37">
        <f t="shared" ref="BD34:BD43" si="8">AZ34+BB34</f>
        <v>673</v>
      </c>
      <c r="BE34" s="14" t="s">
        <v>29</v>
      </c>
      <c r="BF34" s="35">
        <f>(BD34/BD44)*100</f>
        <v>48.452123830093591</v>
      </c>
      <c r="BG34" s="14" t="s">
        <v>24</v>
      </c>
      <c r="BT34" s="2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</row>
    <row r="35" spans="1:83" ht="18" customHeight="1" x14ac:dyDescent="0.15">
      <c r="B35" s="196" t="s">
        <v>1</v>
      </c>
      <c r="C35" s="197"/>
      <c r="D35" s="198"/>
      <c r="E35" s="199">
        <f>(H14/N14)</f>
        <v>1.0136986301369864</v>
      </c>
      <c r="F35" s="200"/>
      <c r="G35" s="14" t="s">
        <v>3</v>
      </c>
      <c r="O35" s="10"/>
      <c r="W35" s="1"/>
      <c r="X35" s="217">
        <v>0.41666666666666669</v>
      </c>
      <c r="Y35" s="218"/>
      <c r="Z35" s="219"/>
      <c r="AA35" s="109">
        <v>21</v>
      </c>
      <c r="AB35" s="104" t="s">
        <v>3</v>
      </c>
      <c r="AC35" s="110">
        <f>(AA35/D15)*100</f>
        <v>84</v>
      </c>
      <c r="AD35" s="104" t="s">
        <v>5</v>
      </c>
      <c r="AE35" s="109">
        <v>21</v>
      </c>
      <c r="AF35" s="105" t="s">
        <v>4</v>
      </c>
      <c r="AG35" s="111">
        <f>(AE35/J15)*100</f>
        <v>84</v>
      </c>
      <c r="AH35" s="104" t="s">
        <v>5</v>
      </c>
      <c r="AI35" s="1"/>
      <c r="AJ35" s="217">
        <v>0.47916666666666669</v>
      </c>
      <c r="AK35" s="218"/>
      <c r="AL35" s="219"/>
      <c r="AM35" s="109">
        <v>1</v>
      </c>
      <c r="AN35" s="104" t="s">
        <v>3</v>
      </c>
      <c r="AO35" s="110">
        <f>(AM35/F15)*100</f>
        <v>50</v>
      </c>
      <c r="AP35" s="104" t="s">
        <v>5</v>
      </c>
      <c r="AQ35" s="109">
        <v>1</v>
      </c>
      <c r="AR35" s="105" t="s">
        <v>4</v>
      </c>
      <c r="AS35" s="111">
        <f>(AQ35/L15)*100</f>
        <v>50</v>
      </c>
      <c r="AT35" s="104" t="s">
        <v>5</v>
      </c>
      <c r="AV35" s="4"/>
      <c r="AW35" s="168" t="s">
        <v>44</v>
      </c>
      <c r="AX35" s="169"/>
      <c r="AY35" s="170"/>
      <c r="AZ35" s="92">
        <v>126</v>
      </c>
      <c r="BA35" s="17" t="s">
        <v>29</v>
      </c>
      <c r="BB35" s="92">
        <v>87</v>
      </c>
      <c r="BC35" s="17" t="s">
        <v>29</v>
      </c>
      <c r="BD35" s="37">
        <f t="shared" si="8"/>
        <v>213</v>
      </c>
      <c r="BE35" s="14" t="s">
        <v>29</v>
      </c>
      <c r="BF35" s="35">
        <f>(BD35/BD44)*100</f>
        <v>15.334773218142548</v>
      </c>
      <c r="BG35" s="14" t="s">
        <v>24</v>
      </c>
      <c r="BT35" s="2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</row>
    <row r="36" spans="1:83" ht="18" thickBot="1" x14ac:dyDescent="0.2">
      <c r="B36" s="206" t="s">
        <v>2</v>
      </c>
      <c r="C36" s="207"/>
      <c r="D36" s="208"/>
      <c r="E36" s="209">
        <f>(H15/N15)</f>
        <v>1</v>
      </c>
      <c r="F36" s="210"/>
      <c r="G36" s="26" t="s">
        <v>3</v>
      </c>
      <c r="O36" s="10"/>
      <c r="W36" s="1"/>
      <c r="X36" s="223">
        <v>0.58333333333333337</v>
      </c>
      <c r="Y36" s="224"/>
      <c r="Z36" s="225"/>
      <c r="AA36" s="55">
        <v>2</v>
      </c>
      <c r="AB36" s="14" t="s">
        <v>3</v>
      </c>
      <c r="AC36" s="34">
        <f>(AA36/D15)*100</f>
        <v>8</v>
      </c>
      <c r="AD36" s="14" t="s">
        <v>5</v>
      </c>
      <c r="AE36" s="55">
        <v>2</v>
      </c>
      <c r="AF36" s="17" t="s">
        <v>4</v>
      </c>
      <c r="AG36" s="35">
        <f>(AE36/J15)*100</f>
        <v>8</v>
      </c>
      <c r="AH36" s="14" t="s">
        <v>5</v>
      </c>
      <c r="AI36" s="1"/>
      <c r="AJ36" s="223">
        <v>0.625</v>
      </c>
      <c r="AK36" s="224"/>
      <c r="AL36" s="225"/>
      <c r="AM36" s="55">
        <v>0</v>
      </c>
      <c r="AN36" s="14" t="s">
        <v>3</v>
      </c>
      <c r="AO36" s="34">
        <f>(AM36/F15)*100</f>
        <v>0</v>
      </c>
      <c r="AP36" s="14" t="s">
        <v>5</v>
      </c>
      <c r="AQ36" s="55">
        <v>0</v>
      </c>
      <c r="AR36" s="17" t="s">
        <v>4</v>
      </c>
      <c r="AS36" s="35">
        <f>(AQ36/L15)*100</f>
        <v>0</v>
      </c>
      <c r="AT36" s="14" t="s">
        <v>5</v>
      </c>
      <c r="AV36" s="2"/>
      <c r="AW36" s="168" t="s">
        <v>45</v>
      </c>
      <c r="AX36" s="169"/>
      <c r="AY36" s="170"/>
      <c r="AZ36" s="92">
        <v>0</v>
      </c>
      <c r="BA36" s="17" t="s">
        <v>29</v>
      </c>
      <c r="BB36" s="92">
        <v>0</v>
      </c>
      <c r="BC36" s="17" t="s">
        <v>29</v>
      </c>
      <c r="BD36" s="37">
        <f t="shared" si="8"/>
        <v>0</v>
      </c>
      <c r="BE36" s="14" t="s">
        <v>29</v>
      </c>
      <c r="BF36" s="35">
        <f>(BD36/BD44)*100</f>
        <v>0</v>
      </c>
      <c r="BG36" s="14" t="s">
        <v>24</v>
      </c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</row>
    <row r="37" spans="1:83" ht="18" thickTop="1" x14ac:dyDescent="0.15">
      <c r="B37" s="211" t="s">
        <v>6</v>
      </c>
      <c r="C37" s="212"/>
      <c r="D37" s="213"/>
      <c r="E37" s="214">
        <f>(H16/N16)</f>
        <v>1.6738072054527751</v>
      </c>
      <c r="F37" s="215"/>
      <c r="G37" s="27" t="s">
        <v>3</v>
      </c>
      <c r="O37" s="10"/>
      <c r="W37" s="1"/>
      <c r="X37" s="223">
        <v>0.66666666666666663</v>
      </c>
      <c r="Y37" s="224"/>
      <c r="Z37" s="225"/>
      <c r="AA37" s="55">
        <v>0</v>
      </c>
      <c r="AB37" s="14" t="s">
        <v>3</v>
      </c>
      <c r="AC37" s="34">
        <f>(AA37/D15)*100</f>
        <v>0</v>
      </c>
      <c r="AD37" s="14" t="s">
        <v>5</v>
      </c>
      <c r="AE37" s="55">
        <v>0</v>
      </c>
      <c r="AF37" s="17" t="s">
        <v>4</v>
      </c>
      <c r="AG37" s="35">
        <f>(AE37/J15)*100</f>
        <v>0</v>
      </c>
      <c r="AH37" s="14" t="s">
        <v>5</v>
      </c>
      <c r="AI37" s="1"/>
      <c r="AJ37" s="217">
        <v>0.6875</v>
      </c>
      <c r="AK37" s="218"/>
      <c r="AL37" s="219"/>
      <c r="AM37" s="109">
        <v>1</v>
      </c>
      <c r="AN37" s="104" t="s">
        <v>3</v>
      </c>
      <c r="AO37" s="110">
        <f>(AM37/F15)*100</f>
        <v>50</v>
      </c>
      <c r="AP37" s="104" t="s">
        <v>5</v>
      </c>
      <c r="AQ37" s="109">
        <v>1</v>
      </c>
      <c r="AR37" s="105" t="s">
        <v>4</v>
      </c>
      <c r="AS37" s="111">
        <f>(AQ37/L15)*100</f>
        <v>50</v>
      </c>
      <c r="AT37" s="104" t="s">
        <v>5</v>
      </c>
      <c r="AV37" s="2"/>
      <c r="AW37" s="168" t="s">
        <v>46</v>
      </c>
      <c r="AX37" s="169"/>
      <c r="AY37" s="170"/>
      <c r="AZ37" s="92">
        <v>0</v>
      </c>
      <c r="BA37" s="17" t="s">
        <v>29</v>
      </c>
      <c r="BB37" s="92">
        <v>0</v>
      </c>
      <c r="BC37" s="17" t="s">
        <v>29</v>
      </c>
      <c r="BD37" s="37">
        <f t="shared" si="8"/>
        <v>0</v>
      </c>
      <c r="BE37" s="14" t="s">
        <v>29</v>
      </c>
      <c r="BF37" s="35">
        <f>(BD37/BD44)*100</f>
        <v>0</v>
      </c>
      <c r="BG37" s="14" t="s">
        <v>24</v>
      </c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</row>
    <row r="38" spans="1:83" ht="17.25" x14ac:dyDescent="0.15">
      <c r="A38" s="3"/>
      <c r="B38" s="3"/>
      <c r="D38" s="3"/>
      <c r="G38" s="52" t="s">
        <v>19</v>
      </c>
      <c r="O38" s="2"/>
      <c r="P38" s="2"/>
      <c r="Q38" s="2"/>
      <c r="R38" s="2"/>
      <c r="S38" s="2"/>
      <c r="T38" s="2"/>
      <c r="U38" s="2"/>
      <c r="V38" s="2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2"/>
      <c r="AH38" s="2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V38" s="2"/>
      <c r="AW38" s="168" t="s">
        <v>47</v>
      </c>
      <c r="AX38" s="169"/>
      <c r="AY38" s="170"/>
      <c r="AZ38" s="92">
        <v>2</v>
      </c>
      <c r="BA38" s="17" t="s">
        <v>29</v>
      </c>
      <c r="BB38" s="92">
        <v>0</v>
      </c>
      <c r="BC38" s="17" t="s">
        <v>29</v>
      </c>
      <c r="BD38" s="37">
        <f t="shared" si="8"/>
        <v>2</v>
      </c>
      <c r="BE38" s="14" t="s">
        <v>29</v>
      </c>
      <c r="BF38" s="35">
        <f>(BD38/BD44)*100</f>
        <v>0.14398848092152627</v>
      </c>
      <c r="BG38" s="14" t="s">
        <v>24</v>
      </c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</row>
    <row r="39" spans="1:83" ht="17.25" x14ac:dyDescent="0.1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4"/>
      <c r="N39" s="2"/>
      <c r="O39" s="2"/>
      <c r="P39" s="2"/>
      <c r="Q39" s="2"/>
      <c r="R39" s="2"/>
      <c r="S39" s="2"/>
      <c r="T39" s="2"/>
      <c r="U39" s="2"/>
      <c r="V39" s="2"/>
      <c r="W39" s="33" t="s">
        <v>53</v>
      </c>
      <c r="X39" s="32"/>
      <c r="Y39" s="32"/>
      <c r="Z39" s="32"/>
      <c r="AA39" s="32"/>
      <c r="AB39" s="32"/>
      <c r="AC39" s="32"/>
      <c r="AD39" s="32"/>
      <c r="AE39" s="32"/>
      <c r="AF39" s="32"/>
      <c r="AG39" s="1"/>
      <c r="AH39" s="1"/>
      <c r="AI39" s="72" t="s">
        <v>87</v>
      </c>
      <c r="AL39" s="68"/>
      <c r="AM39" s="68"/>
      <c r="AN39" s="68"/>
      <c r="AO39" s="68"/>
      <c r="AP39" s="68"/>
      <c r="AQ39" s="68"/>
      <c r="AR39" s="68"/>
      <c r="AS39" s="1"/>
      <c r="AT39" s="1"/>
      <c r="AV39" s="1"/>
      <c r="AW39" s="168" t="s">
        <v>48</v>
      </c>
      <c r="AX39" s="169"/>
      <c r="AY39" s="170"/>
      <c r="AZ39" s="92">
        <v>0</v>
      </c>
      <c r="BA39" s="17" t="s">
        <v>29</v>
      </c>
      <c r="BB39" s="92">
        <v>13</v>
      </c>
      <c r="BC39" s="17" t="s">
        <v>29</v>
      </c>
      <c r="BD39" s="37">
        <f t="shared" si="8"/>
        <v>13</v>
      </c>
      <c r="BE39" s="14" t="s">
        <v>29</v>
      </c>
      <c r="BF39" s="35">
        <f>(BD39/BD44)*100</f>
        <v>0.93592512598992084</v>
      </c>
      <c r="BG39" s="14" t="s">
        <v>24</v>
      </c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</row>
    <row r="40" spans="1:83" ht="17.25" x14ac:dyDescent="0.15">
      <c r="A40" s="2" t="s">
        <v>71</v>
      </c>
      <c r="E40" s="2"/>
      <c r="F40" s="2"/>
      <c r="G40" s="2"/>
      <c r="H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W40" s="6"/>
      <c r="X40" s="16"/>
      <c r="Y40" s="243" t="s">
        <v>14</v>
      </c>
      <c r="Z40" s="221"/>
      <c r="AA40" s="221"/>
      <c r="AB40" s="244"/>
      <c r="AC40" s="220" t="s">
        <v>15</v>
      </c>
      <c r="AD40" s="221"/>
      <c r="AE40" s="221"/>
      <c r="AF40" s="244"/>
      <c r="AG40" s="1"/>
      <c r="AH40" s="1"/>
      <c r="AJ40" s="66" t="s">
        <v>0</v>
      </c>
      <c r="AK40" s="19"/>
      <c r="AL40" s="13"/>
      <c r="AM40" s="55">
        <v>0</v>
      </c>
      <c r="AN40" s="14" t="s">
        <v>16</v>
      </c>
      <c r="AO40" s="7"/>
      <c r="AP40" s="7"/>
      <c r="AQ40" s="7"/>
      <c r="AR40" s="8"/>
      <c r="AS40" s="1"/>
      <c r="AT40" s="1"/>
      <c r="AV40" s="1"/>
      <c r="AW40" s="168" t="s">
        <v>49</v>
      </c>
      <c r="AX40" s="169"/>
      <c r="AY40" s="170"/>
      <c r="AZ40" s="92">
        <v>169</v>
      </c>
      <c r="BA40" s="17" t="s">
        <v>29</v>
      </c>
      <c r="BB40" s="92">
        <v>146</v>
      </c>
      <c r="BC40" s="17" t="s">
        <v>29</v>
      </c>
      <c r="BD40" s="37">
        <f t="shared" si="8"/>
        <v>315</v>
      </c>
      <c r="BE40" s="14" t="s">
        <v>29</v>
      </c>
      <c r="BF40" s="35">
        <f>(BD40/BD44)*100</f>
        <v>22.678185745140389</v>
      </c>
      <c r="BG40" s="14" t="s">
        <v>24</v>
      </c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</row>
    <row r="41" spans="1:83" ht="17.25" x14ac:dyDescent="0.15">
      <c r="A41" s="10"/>
      <c r="B41" s="196" t="s">
        <v>0</v>
      </c>
      <c r="C41" s="197"/>
      <c r="D41" s="198"/>
      <c r="E41" s="258">
        <f>(N12/(B7*8)*100)</f>
        <v>17.375886524822697</v>
      </c>
      <c r="F41" s="259"/>
      <c r="G41" s="14" t="s">
        <v>5</v>
      </c>
      <c r="H41" s="10"/>
      <c r="X41" s="71" t="s">
        <v>78</v>
      </c>
      <c r="Y41" s="83">
        <v>308</v>
      </c>
      <c r="Z41" s="14" t="s">
        <v>12</v>
      </c>
      <c r="AA41" s="34">
        <f>(Y41/H16)*100</f>
        <v>17.9173938336242</v>
      </c>
      <c r="AB41" s="14" t="s">
        <v>13</v>
      </c>
      <c r="AC41" s="55">
        <v>192</v>
      </c>
      <c r="AD41" s="18" t="s">
        <v>4</v>
      </c>
      <c r="AE41" s="35">
        <f>(AC41/N16)*100</f>
        <v>18.695228821811099</v>
      </c>
      <c r="AF41" s="14" t="s">
        <v>13</v>
      </c>
      <c r="AG41" s="1"/>
      <c r="AH41" s="1"/>
      <c r="AJ41" s="115" t="s">
        <v>83</v>
      </c>
      <c r="AK41" s="116"/>
      <c r="AL41" s="117"/>
      <c r="AM41" s="109">
        <v>38</v>
      </c>
      <c r="AN41" s="104" t="s">
        <v>16</v>
      </c>
      <c r="AO41" s="5"/>
      <c r="AP41" s="5"/>
      <c r="AQ41" s="5"/>
      <c r="AR41" s="5"/>
      <c r="AS41" s="1"/>
      <c r="AT41" s="1"/>
      <c r="AV41" s="1"/>
      <c r="AW41" s="168" t="s">
        <v>58</v>
      </c>
      <c r="AX41" s="169"/>
      <c r="AY41" s="170"/>
      <c r="AZ41" s="92">
        <v>1</v>
      </c>
      <c r="BA41" s="17" t="s">
        <v>29</v>
      </c>
      <c r="BB41" s="92">
        <v>1</v>
      </c>
      <c r="BC41" s="17" t="s">
        <v>29</v>
      </c>
      <c r="BD41" s="37">
        <f t="shared" si="8"/>
        <v>2</v>
      </c>
      <c r="BE41" s="14" t="s">
        <v>29</v>
      </c>
      <c r="BF41" s="35">
        <f>(BD41/BD44)*100</f>
        <v>0.14398848092152627</v>
      </c>
      <c r="BG41" s="14" t="s">
        <v>24</v>
      </c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</row>
    <row r="42" spans="1:83" ht="17.25" x14ac:dyDescent="0.15">
      <c r="A42" s="10"/>
      <c r="B42" s="201" t="s">
        <v>23</v>
      </c>
      <c r="C42" s="202"/>
      <c r="D42" s="203"/>
      <c r="E42" s="260">
        <f>(N13/(B7*8)*100)</f>
        <v>64.804964539007088</v>
      </c>
      <c r="F42" s="261"/>
      <c r="G42" s="104" t="s">
        <v>5</v>
      </c>
      <c r="H42" s="10"/>
      <c r="X42" s="71" t="s">
        <v>79</v>
      </c>
      <c r="Y42" s="83">
        <v>318</v>
      </c>
      <c r="Z42" s="14" t="s">
        <v>12</v>
      </c>
      <c r="AA42" s="34">
        <f>(Y42/H16)*100</f>
        <v>18.499127399650959</v>
      </c>
      <c r="AB42" s="14" t="s">
        <v>13</v>
      </c>
      <c r="AC42" s="55">
        <v>193</v>
      </c>
      <c r="AD42" s="17" t="s">
        <v>4</v>
      </c>
      <c r="AE42" s="35">
        <f>(AC42/N16)*100</f>
        <v>18.792599805258035</v>
      </c>
      <c r="AF42" s="14" t="s">
        <v>13</v>
      </c>
      <c r="AG42" s="1"/>
      <c r="AH42" s="1"/>
      <c r="AI42" s="4"/>
      <c r="AJ42" s="66" t="s">
        <v>1</v>
      </c>
      <c r="AK42" s="19"/>
      <c r="AL42" s="13"/>
      <c r="AM42" s="55">
        <v>0</v>
      </c>
      <c r="AN42" s="14" t="s">
        <v>16</v>
      </c>
      <c r="AO42" s="5"/>
      <c r="AP42" s="5"/>
      <c r="AQ42" s="5"/>
      <c r="AR42" s="5"/>
      <c r="AS42" s="1"/>
      <c r="AT42" s="1"/>
      <c r="AV42" s="1"/>
      <c r="AW42" s="168" t="s">
        <v>51</v>
      </c>
      <c r="AX42" s="169"/>
      <c r="AY42" s="170"/>
      <c r="AZ42" s="92">
        <v>0</v>
      </c>
      <c r="BA42" s="17" t="s">
        <v>29</v>
      </c>
      <c r="BB42" s="92">
        <v>0</v>
      </c>
      <c r="BC42" s="17" t="s">
        <v>29</v>
      </c>
      <c r="BD42" s="37">
        <f t="shared" si="8"/>
        <v>0</v>
      </c>
      <c r="BE42" s="14" t="s">
        <v>29</v>
      </c>
      <c r="BF42" s="35">
        <f>(BD42/BD44)*100</f>
        <v>0</v>
      </c>
      <c r="BG42" s="14" t="s">
        <v>24</v>
      </c>
      <c r="BT42" s="1"/>
    </row>
    <row r="43" spans="1:83" ht="18" thickBot="1" x14ac:dyDescent="0.2">
      <c r="A43" s="10"/>
      <c r="B43" s="196" t="s">
        <v>1</v>
      </c>
      <c r="C43" s="197"/>
      <c r="D43" s="198"/>
      <c r="E43" s="258">
        <f>(N14/(B7*8)*100)</f>
        <v>6.4716312056737584</v>
      </c>
      <c r="F43" s="259"/>
      <c r="G43" s="14" t="s">
        <v>5</v>
      </c>
      <c r="H43" s="10"/>
      <c r="X43" s="71" t="s">
        <v>80</v>
      </c>
      <c r="Y43" s="83">
        <v>378</v>
      </c>
      <c r="Z43" s="14" t="s">
        <v>12</v>
      </c>
      <c r="AA43" s="34">
        <f>(Y43/H16)*100</f>
        <v>21.98952879581152</v>
      </c>
      <c r="AB43" s="14" t="s">
        <v>13</v>
      </c>
      <c r="AC43" s="55">
        <v>213</v>
      </c>
      <c r="AD43" s="17" t="s">
        <v>4</v>
      </c>
      <c r="AE43" s="35">
        <f>(AC43/N16)*100</f>
        <v>20.740019474196689</v>
      </c>
      <c r="AF43" s="14" t="s">
        <v>13</v>
      </c>
      <c r="AG43" s="1"/>
      <c r="AH43" s="1"/>
      <c r="AI43" s="4"/>
      <c r="AJ43" s="28" t="s">
        <v>2</v>
      </c>
      <c r="AK43" s="22"/>
      <c r="AL43" s="29"/>
      <c r="AM43" s="56">
        <v>0</v>
      </c>
      <c r="AN43" s="26" t="s">
        <v>16</v>
      </c>
      <c r="AO43" s="5"/>
      <c r="AP43" s="5"/>
      <c r="AQ43" s="5"/>
      <c r="AR43" s="5"/>
      <c r="AS43" s="1"/>
      <c r="AT43" s="1"/>
      <c r="AV43" s="1"/>
      <c r="AW43" s="168" t="s">
        <v>52</v>
      </c>
      <c r="AX43" s="169"/>
      <c r="AY43" s="170"/>
      <c r="AZ43" s="93">
        <v>0</v>
      </c>
      <c r="BA43" s="23" t="s">
        <v>29</v>
      </c>
      <c r="BB43" s="93">
        <v>2</v>
      </c>
      <c r="BC43" s="23" t="s">
        <v>29</v>
      </c>
      <c r="BD43" s="38">
        <f t="shared" si="8"/>
        <v>2</v>
      </c>
      <c r="BE43" s="26" t="s">
        <v>29</v>
      </c>
      <c r="BF43" s="36">
        <f>(BD43/BD44)*100</f>
        <v>0.14398848092152627</v>
      </c>
      <c r="BG43" s="26" t="s">
        <v>24</v>
      </c>
      <c r="BT43" s="1"/>
    </row>
    <row r="44" spans="1:83" ht="18.75" thickTop="1" thickBot="1" x14ac:dyDescent="0.2">
      <c r="A44" s="10"/>
      <c r="B44" s="206" t="s">
        <v>2</v>
      </c>
      <c r="C44" s="207"/>
      <c r="D44" s="208"/>
      <c r="E44" s="262">
        <f>(N15/(B7*8)*100)</f>
        <v>2.3936170212765959</v>
      </c>
      <c r="F44" s="263"/>
      <c r="G44" s="26" t="s">
        <v>5</v>
      </c>
      <c r="H44" s="10"/>
      <c r="X44" s="71" t="s">
        <v>81</v>
      </c>
      <c r="Y44" s="83">
        <v>265</v>
      </c>
      <c r="Z44" s="14" t="s">
        <v>12</v>
      </c>
      <c r="AA44" s="34">
        <f>(Y44/H16)*100</f>
        <v>15.415939499709133</v>
      </c>
      <c r="AB44" s="14" t="s">
        <v>13</v>
      </c>
      <c r="AC44" s="55">
        <v>187</v>
      </c>
      <c r="AD44" s="17" t="s">
        <v>4</v>
      </c>
      <c r="AE44" s="35">
        <f>(AC44/N16)*100</f>
        <v>18.208373904576437</v>
      </c>
      <c r="AF44" s="14" t="s">
        <v>13</v>
      </c>
      <c r="AG44" s="1"/>
      <c r="AH44" s="1"/>
      <c r="AI44" s="2"/>
      <c r="AJ44" s="67" t="s">
        <v>6</v>
      </c>
      <c r="AK44" s="30"/>
      <c r="AL44" s="31"/>
      <c r="AM44" s="57">
        <f>SUM(AM40:AM43)</f>
        <v>38</v>
      </c>
      <c r="AN44" s="27" t="s">
        <v>16</v>
      </c>
      <c r="AP44" s="5"/>
      <c r="AQ44" s="5"/>
      <c r="AR44" s="5"/>
      <c r="AS44" s="1"/>
      <c r="AT44" s="1"/>
      <c r="AV44" s="1"/>
      <c r="AW44" s="193" t="s">
        <v>22</v>
      </c>
      <c r="AX44" s="194"/>
      <c r="AY44" s="194"/>
      <c r="AZ44" s="94">
        <f>SUM(AZ31:AZ43)</f>
        <v>714</v>
      </c>
      <c r="BA44" s="23" t="s">
        <v>29</v>
      </c>
      <c r="BB44" s="94">
        <f>SUM(BB31:BB43)</f>
        <v>675</v>
      </c>
      <c r="BC44" s="23" t="s">
        <v>29</v>
      </c>
      <c r="BD44" s="41">
        <f>SUM(BD31:BD43)</f>
        <v>1389</v>
      </c>
      <c r="BE44" s="23" t="s">
        <v>29</v>
      </c>
      <c r="BF44" s="81"/>
      <c r="BG44" s="23"/>
      <c r="BT44" s="1"/>
    </row>
    <row r="45" spans="1:83" ht="18" thickTop="1" x14ac:dyDescent="0.15">
      <c r="A45" s="15"/>
      <c r="B45" s="211" t="s">
        <v>6</v>
      </c>
      <c r="C45" s="212"/>
      <c r="D45" s="213"/>
      <c r="E45" s="264">
        <f>(N16/(B7*32)*100)</f>
        <v>22.761524822695037</v>
      </c>
      <c r="F45" s="265"/>
      <c r="G45" s="27" t="s">
        <v>5</v>
      </c>
      <c r="H45" s="10"/>
      <c r="X45" s="113" t="s">
        <v>82</v>
      </c>
      <c r="Y45" s="114">
        <v>450</v>
      </c>
      <c r="Z45" s="104" t="s">
        <v>12</v>
      </c>
      <c r="AA45" s="110">
        <f>(Y45/H16)*100</f>
        <v>26.178010471204189</v>
      </c>
      <c r="AB45" s="104" t="s">
        <v>13</v>
      </c>
      <c r="AC45" s="109">
        <v>242</v>
      </c>
      <c r="AD45" s="105" t="s">
        <v>4</v>
      </c>
      <c r="AE45" s="111">
        <f>(AC45/N16)*100</f>
        <v>23.563777994157743</v>
      </c>
      <c r="AF45" s="104" t="s">
        <v>13</v>
      </c>
      <c r="AG45" s="1"/>
      <c r="AH45" s="1"/>
      <c r="AI45" s="2"/>
      <c r="AJ45" s="46" t="s">
        <v>57</v>
      </c>
      <c r="AK45" s="2"/>
      <c r="AL45" s="2"/>
      <c r="AM45" s="2"/>
      <c r="AN45" s="2"/>
      <c r="AO45" s="2"/>
      <c r="AP45" s="2"/>
      <c r="AQ45" s="2"/>
      <c r="AR45" s="2"/>
      <c r="AS45" s="1"/>
      <c r="AT45" s="1"/>
      <c r="BT45" s="1"/>
    </row>
    <row r="46" spans="1:83" ht="17.25" x14ac:dyDescent="0.15">
      <c r="B46" s="3"/>
      <c r="C46" s="3"/>
      <c r="D46" s="3"/>
      <c r="E46" s="3"/>
      <c r="G46" s="52" t="s">
        <v>20</v>
      </c>
      <c r="H46" s="2"/>
      <c r="Z46" s="2"/>
      <c r="AA46" s="2"/>
      <c r="AB46" s="2"/>
      <c r="AC46" s="2"/>
      <c r="AD46" s="2"/>
      <c r="AE46" s="2"/>
      <c r="AF46" s="2"/>
      <c r="AG46" s="2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I46" s="61"/>
      <c r="BT46" s="1"/>
    </row>
    <row r="47" spans="1:83" ht="17.25" x14ac:dyDescent="0.15">
      <c r="W47" s="69"/>
      <c r="Z47" s="9"/>
      <c r="AA47" s="9"/>
      <c r="AB47" s="9"/>
      <c r="AC47" s="9"/>
      <c r="AD47" s="9"/>
      <c r="AE47" s="9"/>
      <c r="AF47" s="9"/>
      <c r="AG47" s="2"/>
      <c r="AH47" s="2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T47" s="1"/>
    </row>
    <row r="48" spans="1:83" ht="17.25" x14ac:dyDescent="0.15"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1"/>
      <c r="AI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T48" s="1"/>
    </row>
    <row r="49" spans="23:72" ht="17.25" x14ac:dyDescent="0.15"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T49" s="1"/>
    </row>
    <row r="50" spans="23:72" ht="17.25" x14ac:dyDescent="0.15">
      <c r="W50" s="1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T50" s="1"/>
    </row>
    <row r="51" spans="23:72" ht="17.25" x14ac:dyDescent="0.15">
      <c r="W51" s="1"/>
      <c r="X51" s="1"/>
      <c r="Y51" s="1"/>
      <c r="Z51" s="1"/>
      <c r="AA51" s="1"/>
      <c r="AB51" s="1"/>
      <c r="AC51" s="1"/>
      <c r="AD51" s="1"/>
      <c r="AE51" s="1"/>
      <c r="AF51" s="1"/>
      <c r="AG51" s="2"/>
      <c r="AH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T51" s="1"/>
    </row>
    <row r="52" spans="23:72" ht="14.25" x14ac:dyDescent="0.15"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T52" s="1"/>
    </row>
    <row r="53" spans="23:72" ht="14.25" x14ac:dyDescent="0.15"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V53" s="1"/>
      <c r="BT53" s="1"/>
    </row>
    <row r="54" spans="23:72" ht="14.25" x14ac:dyDescent="0.15"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V54" s="1"/>
      <c r="BT54" s="1"/>
    </row>
    <row r="55" spans="23:72" ht="14.25" x14ac:dyDescent="0.15"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V55" s="1"/>
    </row>
    <row r="56" spans="23:72" ht="14.25" x14ac:dyDescent="0.15"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V56" s="1"/>
    </row>
    <row r="57" spans="23:72" ht="14.25" x14ac:dyDescent="0.15"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V57" s="1"/>
    </row>
    <row r="58" spans="23:72" ht="14.25" x14ac:dyDescent="0.15"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23:72" ht="14.25" x14ac:dyDescent="0.15"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23:72" ht="14.25" x14ac:dyDescent="0.15"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23:72" ht="14.25" x14ac:dyDescent="0.15"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23:72" ht="14.25" x14ac:dyDescent="0.15"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23:72" ht="14.25" x14ac:dyDescent="0.15"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23:72" ht="14.25" x14ac:dyDescent="0.15"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23:33" ht="14.25" x14ac:dyDescent="0.15"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23:33" ht="14.25" x14ac:dyDescent="0.15"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23:33" ht="14.25" x14ac:dyDescent="0.15"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23:33" ht="14.25" x14ac:dyDescent="0.15">
      <c r="W68" s="1"/>
      <c r="AG68" s="1"/>
    </row>
  </sheetData>
  <mergeCells count="175">
    <mergeCell ref="AM33:AP33"/>
    <mergeCell ref="AQ33:AT33"/>
    <mergeCell ref="X34:Z34"/>
    <mergeCell ref="AJ34:AL34"/>
    <mergeCell ref="X35:Z35"/>
    <mergeCell ref="AJ35:AL35"/>
    <mergeCell ref="X36:Z36"/>
    <mergeCell ref="AJ36:AL36"/>
    <mergeCell ref="X37:Z37"/>
    <mergeCell ref="AJ37:AL37"/>
    <mergeCell ref="A1:V1"/>
    <mergeCell ref="W3:AH3"/>
    <mergeCell ref="D19:G19"/>
    <mergeCell ref="B19:C19"/>
    <mergeCell ref="E41:F41"/>
    <mergeCell ref="E42:F42"/>
    <mergeCell ref="E43:F43"/>
    <mergeCell ref="E44:F44"/>
    <mergeCell ref="E45:F45"/>
    <mergeCell ref="B41:D41"/>
    <mergeCell ref="B42:D42"/>
    <mergeCell ref="B43:D43"/>
    <mergeCell ref="B44:D44"/>
    <mergeCell ref="B45:D45"/>
    <mergeCell ref="B15:C15"/>
    <mergeCell ref="B16:C16"/>
    <mergeCell ref="B13:C13"/>
    <mergeCell ref="AC40:AF40"/>
    <mergeCell ref="AA5:AD5"/>
    <mergeCell ref="X12:Z12"/>
    <mergeCell ref="AA12:AD12"/>
    <mergeCell ref="AE12:AH12"/>
    <mergeCell ref="X13:Z13"/>
    <mergeCell ref="X14:Z14"/>
    <mergeCell ref="AE5:AH5"/>
    <mergeCell ref="X5:Z5"/>
    <mergeCell ref="X6:Z6"/>
    <mergeCell ref="X7:Z7"/>
    <mergeCell ref="X8:Z8"/>
    <mergeCell ref="X9:Z9"/>
    <mergeCell ref="Y40:AB40"/>
    <mergeCell ref="P10:U10"/>
    <mergeCell ref="P11:Q11"/>
    <mergeCell ref="R11:S11"/>
    <mergeCell ref="T11:U11"/>
    <mergeCell ref="X15:Z15"/>
    <mergeCell ref="X16:Z16"/>
    <mergeCell ref="X19:Z19"/>
    <mergeCell ref="AA19:AD19"/>
    <mergeCell ref="AE19:AH19"/>
    <mergeCell ref="X20:Z20"/>
    <mergeCell ref="X21:Z21"/>
    <mergeCell ref="X22:Z22"/>
    <mergeCell ref="X23:Z23"/>
    <mergeCell ref="X26:Z26"/>
    <mergeCell ref="AA26:AD26"/>
    <mergeCell ref="AE26:AH26"/>
    <mergeCell ref="X27:Z27"/>
    <mergeCell ref="AW21:AY21"/>
    <mergeCell ref="AW22:AY22"/>
    <mergeCell ref="AJ5:AL5"/>
    <mergeCell ref="AM5:AP5"/>
    <mergeCell ref="AQ5:AT5"/>
    <mergeCell ref="AJ6:AL6"/>
    <mergeCell ref="AJ7:AL7"/>
    <mergeCell ref="AJ8:AL8"/>
    <mergeCell ref="AJ9:AL9"/>
    <mergeCell ref="AJ12:AL12"/>
    <mergeCell ref="AM12:AP12"/>
    <mergeCell ref="AQ12:AT12"/>
    <mergeCell ref="AJ13:AL13"/>
    <mergeCell ref="AJ14:AL14"/>
    <mergeCell ref="AJ15:AL15"/>
    <mergeCell ref="AJ16:AL16"/>
    <mergeCell ref="AJ19:AL19"/>
    <mergeCell ref="AM19:AP19"/>
    <mergeCell ref="AQ19:AT19"/>
    <mergeCell ref="AJ20:AL20"/>
    <mergeCell ref="AJ21:AL21"/>
    <mergeCell ref="AJ22:AL22"/>
    <mergeCell ref="B12:C12"/>
    <mergeCell ref="B14:C14"/>
    <mergeCell ref="B10:C11"/>
    <mergeCell ref="D10:I10"/>
    <mergeCell ref="J10:O10"/>
    <mergeCell ref="D11:E11"/>
    <mergeCell ref="F11:G11"/>
    <mergeCell ref="H11:I11"/>
    <mergeCell ref="J11:K11"/>
    <mergeCell ref="L11:M11"/>
    <mergeCell ref="N11:O11"/>
    <mergeCell ref="BD4:BG5"/>
    <mergeCell ref="AW6:AY6"/>
    <mergeCell ref="AW7:AY7"/>
    <mergeCell ref="AW19:AY20"/>
    <mergeCell ref="AZ19:BA20"/>
    <mergeCell ref="BB19:BC20"/>
    <mergeCell ref="BD19:BG20"/>
    <mergeCell ref="AW16:AY16"/>
    <mergeCell ref="AZ4:BA5"/>
    <mergeCell ref="BB4:BC5"/>
    <mergeCell ref="B22:C22"/>
    <mergeCell ref="AW32:AY32"/>
    <mergeCell ref="AW27:AY27"/>
    <mergeCell ref="AW44:AY44"/>
    <mergeCell ref="AW29:AY30"/>
    <mergeCell ref="AZ29:BA30"/>
    <mergeCell ref="BB29:BC30"/>
    <mergeCell ref="BD29:BG30"/>
    <mergeCell ref="AW31:AY31"/>
    <mergeCell ref="AJ23:AL23"/>
    <mergeCell ref="AJ26:AL26"/>
    <mergeCell ref="AM26:AP26"/>
    <mergeCell ref="AQ26:AT26"/>
    <mergeCell ref="AJ27:AL27"/>
    <mergeCell ref="X28:Z28"/>
    <mergeCell ref="AJ28:AL28"/>
    <mergeCell ref="X29:Z29"/>
    <mergeCell ref="AJ29:AL29"/>
    <mergeCell ref="X30:Z30"/>
    <mergeCell ref="AJ30:AL30"/>
    <mergeCell ref="X33:Z33"/>
    <mergeCell ref="AA33:AD33"/>
    <mergeCell ref="AE33:AH33"/>
    <mergeCell ref="AJ33:AL33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U20:BW20"/>
    <mergeCell ref="BU21:BW21"/>
    <mergeCell ref="BU23:BW23"/>
    <mergeCell ref="BU3:BW4"/>
    <mergeCell ref="BX3:BY4"/>
    <mergeCell ref="BZ3:CA4"/>
    <mergeCell ref="CB3:CE4"/>
    <mergeCell ref="BU5:BW5"/>
    <mergeCell ref="BU6:BW6"/>
    <mergeCell ref="BU16:BW16"/>
    <mergeCell ref="BU17:BW17"/>
    <mergeCell ref="BU18:BW19"/>
    <mergeCell ref="BX18:BY19"/>
    <mergeCell ref="BZ18:CA19"/>
    <mergeCell ref="CB18:CE19"/>
    <mergeCell ref="BU8:BW8"/>
    <mergeCell ref="BU9:BW9"/>
    <mergeCell ref="BU10:BW10"/>
    <mergeCell ref="BU11:BW11"/>
    <mergeCell ref="BU12:BW12"/>
    <mergeCell ref="BU13:BW13"/>
    <mergeCell ref="BU14:BW14"/>
    <mergeCell ref="BU15:BW15"/>
    <mergeCell ref="BU7:BW7"/>
    <mergeCell ref="AW37:AY37"/>
    <mergeCell ref="AW38:AY38"/>
    <mergeCell ref="AW39:AY39"/>
    <mergeCell ref="AW40:AY40"/>
    <mergeCell ref="AW41:AY41"/>
    <mergeCell ref="AW42:AY42"/>
    <mergeCell ref="AW43:AY43"/>
    <mergeCell ref="BU22:BW22"/>
    <mergeCell ref="AW23:AY23"/>
    <mergeCell ref="AW24:AY24"/>
    <mergeCell ref="AW25:AY25"/>
    <mergeCell ref="AW26:AY26"/>
    <mergeCell ref="AW33:AY33"/>
    <mergeCell ref="AW34:AY34"/>
    <mergeCell ref="AW35:AY35"/>
    <mergeCell ref="AW36:AY36"/>
  </mergeCells>
  <phoneticPr fontId="1"/>
  <pageMargins left="0.70866141732283472" right="0.70866141732283472" top="0.74803149606299213" bottom="0.55118110236220474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68"/>
  <sheetViews>
    <sheetView view="pageLayout" topLeftCell="W10" zoomScale="80" zoomScaleNormal="100" zoomScalePageLayoutView="80" workbookViewId="0">
      <selection activeCell="AM24" sqref="AM24"/>
    </sheetView>
  </sheetViews>
  <sheetFormatPr defaultRowHeight="13.5" x14ac:dyDescent="0.15"/>
  <cols>
    <col min="1" max="1" width="5.125" customWidth="1"/>
    <col min="2" max="2" width="13.625" customWidth="1"/>
    <col min="3" max="3" width="5.25" customWidth="1"/>
    <col min="4" max="4" width="12.875" bestFit="1" customWidth="1"/>
    <col min="5" max="5" width="4.5" bestFit="1" customWidth="1"/>
    <col min="6" max="6" width="12.875" customWidth="1"/>
    <col min="7" max="7" width="4.5" bestFit="1" customWidth="1"/>
    <col min="8" max="8" width="12.875" customWidth="1"/>
    <col min="9" max="9" width="4.5" bestFit="1" customWidth="1"/>
    <col min="10" max="10" width="12.875" customWidth="1"/>
    <col min="11" max="11" width="4.5" bestFit="1" customWidth="1"/>
    <col min="12" max="12" width="12.875" customWidth="1"/>
    <col min="13" max="13" width="4.5" bestFit="1" customWidth="1"/>
    <col min="14" max="14" width="12.875" customWidth="1"/>
    <col min="15" max="15" width="4.5" bestFit="1" customWidth="1"/>
    <col min="16" max="16" width="16.25" bestFit="1" customWidth="1"/>
    <col min="17" max="17" width="4.5" bestFit="1" customWidth="1"/>
    <col min="18" max="18" width="16.25" customWidth="1"/>
    <col min="19" max="19" width="4.5" bestFit="1" customWidth="1"/>
    <col min="20" max="20" width="16.25" bestFit="1" customWidth="1"/>
    <col min="21" max="21" width="4.5" bestFit="1" customWidth="1"/>
    <col min="22" max="22" width="5.375" customWidth="1"/>
    <col min="23" max="23" width="5.125" customWidth="1"/>
    <col min="24" max="24" width="5.75" customWidth="1"/>
    <col min="25" max="25" width="10.375" customWidth="1"/>
    <col min="26" max="26" width="4.5" bestFit="1" customWidth="1"/>
    <col min="27" max="27" width="10.375" customWidth="1"/>
    <col min="28" max="28" width="4.5" bestFit="1" customWidth="1"/>
    <col min="29" max="29" width="10.375" customWidth="1"/>
    <col min="30" max="30" width="4.5" bestFit="1" customWidth="1"/>
    <col min="31" max="31" width="10.375" customWidth="1"/>
    <col min="32" max="32" width="4.625" bestFit="1" customWidth="1"/>
    <col min="33" max="33" width="10.375" customWidth="1"/>
    <col min="34" max="34" width="4.5" bestFit="1" customWidth="1"/>
    <col min="35" max="35" width="8.125" customWidth="1"/>
    <col min="36" max="36" width="5.75" customWidth="1"/>
    <col min="37" max="37" width="10.375" customWidth="1"/>
    <col min="38" max="38" width="4.5" bestFit="1" customWidth="1"/>
    <col min="39" max="39" width="10.375" customWidth="1"/>
    <col min="40" max="40" width="4.5" bestFit="1" customWidth="1"/>
    <col min="41" max="41" width="10.375" customWidth="1"/>
    <col min="42" max="42" width="4.5" bestFit="1" customWidth="1"/>
    <col min="43" max="43" width="10.375" customWidth="1"/>
    <col min="44" max="44" width="4.5" customWidth="1"/>
    <col min="45" max="45" width="10.375" customWidth="1"/>
    <col min="46" max="46" width="4.5" bestFit="1" customWidth="1"/>
    <col min="47" max="47" width="21.75" customWidth="1"/>
    <col min="48" max="48" width="5.125" customWidth="1"/>
    <col min="49" max="49" width="5.75" customWidth="1"/>
    <col min="50" max="50" width="10.375" customWidth="1"/>
    <col min="51" max="51" width="4.5" bestFit="1" customWidth="1"/>
    <col min="52" max="52" width="10.375" customWidth="1"/>
    <col min="53" max="53" width="4.5" bestFit="1" customWidth="1"/>
    <col min="54" max="54" width="10.375" customWidth="1"/>
    <col min="55" max="55" width="4.5" bestFit="1" customWidth="1"/>
    <col min="56" max="56" width="10.375" customWidth="1"/>
    <col min="57" max="57" width="4.5" customWidth="1"/>
    <col min="58" max="58" width="10.375" customWidth="1"/>
    <col min="59" max="59" width="4.5" bestFit="1" customWidth="1"/>
    <col min="72" max="72" width="5.125" customWidth="1"/>
    <col min="73" max="73" width="5.75" customWidth="1"/>
    <col min="74" max="74" width="10.375" customWidth="1"/>
    <col min="75" max="75" width="4.5" bestFit="1" customWidth="1"/>
    <col min="76" max="76" width="10.375" customWidth="1"/>
    <col min="77" max="77" width="4.5" bestFit="1" customWidth="1"/>
    <col min="78" max="78" width="10.375" customWidth="1"/>
    <col min="79" max="79" width="4.5" bestFit="1" customWidth="1"/>
    <col min="80" max="80" width="10.375" customWidth="1"/>
    <col min="81" max="81" width="4.5" customWidth="1"/>
    <col min="82" max="82" width="10.375" customWidth="1"/>
    <col min="83" max="83" width="4.5" bestFit="1" customWidth="1"/>
  </cols>
  <sheetData>
    <row r="1" spans="1:83" ht="17.25" x14ac:dyDescent="0.15">
      <c r="A1" s="251" t="s">
        <v>62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AV1" s="4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T1" s="4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</row>
    <row r="2" spans="1:83" ht="17.25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88</v>
      </c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V2" s="4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T2" s="4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</row>
    <row r="3" spans="1:83" ht="17.25" customHeight="1" x14ac:dyDescent="0.15">
      <c r="A3" s="2" t="s">
        <v>9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53" t="s">
        <v>56</v>
      </c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V3" s="2" t="s">
        <v>54</v>
      </c>
      <c r="AX3" s="2"/>
      <c r="AY3" s="2"/>
      <c r="AZ3" s="2"/>
      <c r="BA3" s="2"/>
      <c r="BB3" s="2"/>
      <c r="BC3" s="2"/>
      <c r="BD3" s="2"/>
      <c r="BE3" s="2"/>
      <c r="BF3" s="2"/>
      <c r="BG3" s="2"/>
      <c r="BT3" s="2"/>
      <c r="BU3" s="175" t="s">
        <v>59</v>
      </c>
      <c r="BV3" s="176"/>
      <c r="BW3" s="177"/>
      <c r="BX3" s="181" t="s">
        <v>25</v>
      </c>
      <c r="BY3" s="182"/>
      <c r="BZ3" s="181" t="s">
        <v>26</v>
      </c>
      <c r="CA3" s="185"/>
      <c r="CB3" s="187" t="s">
        <v>27</v>
      </c>
      <c r="CC3" s="188"/>
      <c r="CD3" s="188"/>
      <c r="CE3" s="189"/>
    </row>
    <row r="4" spans="1:83" ht="17.25" customHeight="1" x14ac:dyDescent="0.15">
      <c r="B4" s="10" t="s">
        <v>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37"/>
      <c r="X4" s="137" t="s">
        <v>76</v>
      </c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V4" s="2"/>
      <c r="AX4" s="2"/>
      <c r="AY4" s="2"/>
      <c r="AZ4" s="181" t="s">
        <v>69</v>
      </c>
      <c r="BA4" s="182"/>
      <c r="BB4" s="181" t="s">
        <v>26</v>
      </c>
      <c r="BC4" s="185"/>
      <c r="BD4" s="187" t="s">
        <v>27</v>
      </c>
      <c r="BE4" s="188"/>
      <c r="BF4" s="188"/>
      <c r="BG4" s="189"/>
      <c r="BT4" s="2"/>
      <c r="BU4" s="178"/>
      <c r="BV4" s="179"/>
      <c r="BW4" s="180"/>
      <c r="BX4" s="183"/>
      <c r="BY4" s="184"/>
      <c r="BZ4" s="183"/>
      <c r="CA4" s="186"/>
      <c r="CB4" s="190"/>
      <c r="CC4" s="191"/>
      <c r="CD4" s="191"/>
      <c r="CE4" s="192"/>
    </row>
    <row r="5" spans="1:83" ht="17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20" t="s">
        <v>17</v>
      </c>
      <c r="Y5" s="221"/>
      <c r="Z5" s="222"/>
      <c r="AA5" s="220" t="s">
        <v>14</v>
      </c>
      <c r="AB5" s="221"/>
      <c r="AC5" s="221"/>
      <c r="AD5" s="222"/>
      <c r="AE5" s="220" t="s">
        <v>15</v>
      </c>
      <c r="AF5" s="221"/>
      <c r="AG5" s="221"/>
      <c r="AH5" s="222"/>
      <c r="AI5" s="2"/>
      <c r="AJ5" s="220" t="s">
        <v>8</v>
      </c>
      <c r="AK5" s="221"/>
      <c r="AL5" s="222"/>
      <c r="AM5" s="220" t="s">
        <v>14</v>
      </c>
      <c r="AN5" s="221"/>
      <c r="AO5" s="221"/>
      <c r="AP5" s="222"/>
      <c r="AQ5" s="220" t="s">
        <v>15</v>
      </c>
      <c r="AR5" s="221"/>
      <c r="AS5" s="221"/>
      <c r="AT5" s="222"/>
      <c r="AV5" s="2"/>
      <c r="AW5" s="10"/>
      <c r="AX5" s="10"/>
      <c r="AY5" s="10"/>
      <c r="AZ5" s="183"/>
      <c r="BA5" s="184"/>
      <c r="BB5" s="183"/>
      <c r="BC5" s="186"/>
      <c r="BD5" s="190"/>
      <c r="BE5" s="191"/>
      <c r="BF5" s="191"/>
      <c r="BG5" s="192"/>
      <c r="BT5" s="2"/>
      <c r="BU5" s="168" t="s">
        <v>40</v>
      </c>
      <c r="BV5" s="171"/>
      <c r="BW5" s="172"/>
      <c r="BX5" s="163">
        <v>0</v>
      </c>
      <c r="BY5" s="17" t="s">
        <v>29</v>
      </c>
      <c r="BZ5" s="163">
        <v>0</v>
      </c>
      <c r="CA5" s="17" t="s">
        <v>29</v>
      </c>
      <c r="CB5" s="58">
        <f t="shared" ref="CB5:CB15" si="0">BX5+BZ5</f>
        <v>0</v>
      </c>
      <c r="CC5" s="14" t="s">
        <v>29</v>
      </c>
      <c r="CD5" s="35">
        <f>(CB5/CB16)*100</f>
        <v>0</v>
      </c>
      <c r="CE5" s="14" t="s">
        <v>24</v>
      </c>
    </row>
    <row r="6" spans="1:83" ht="17.25" x14ac:dyDescent="0.15">
      <c r="A6" s="2" t="s">
        <v>94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23">
        <v>0.375</v>
      </c>
      <c r="Y6" s="224"/>
      <c r="Z6" s="225"/>
      <c r="AA6" s="55">
        <f>(AA13+AA20+AA27+AA34)</f>
        <v>103</v>
      </c>
      <c r="AB6" s="14" t="s">
        <v>3</v>
      </c>
      <c r="AC6" s="34">
        <f>(AA6/D16)*100</f>
        <v>25.814536340852129</v>
      </c>
      <c r="AD6" s="14" t="s">
        <v>5</v>
      </c>
      <c r="AE6" s="55">
        <f>(AE13+AE20+AE27+AE34)</f>
        <v>59</v>
      </c>
      <c r="AF6" s="18" t="s">
        <v>4</v>
      </c>
      <c r="AG6" s="35">
        <f>(AE6/J16)*100</f>
        <v>25.991189427312776</v>
      </c>
      <c r="AH6" s="14" t="s">
        <v>5</v>
      </c>
      <c r="AI6" s="1"/>
      <c r="AJ6" s="223">
        <v>0.4375</v>
      </c>
      <c r="AK6" s="224"/>
      <c r="AL6" s="225"/>
      <c r="AM6" s="55">
        <f>(AM13+AM20+AM27+AM34)</f>
        <v>13</v>
      </c>
      <c r="AN6" s="14" t="s">
        <v>3</v>
      </c>
      <c r="AO6" s="34">
        <f>(AM6/F16)*100</f>
        <v>2.9213483146067416</v>
      </c>
      <c r="AP6" s="14" t="s">
        <v>5</v>
      </c>
      <c r="AQ6" s="55">
        <f>(AQ13+AQ20+AQ27+AQ34)</f>
        <v>11</v>
      </c>
      <c r="AR6" s="18" t="s">
        <v>4</v>
      </c>
      <c r="AS6" s="35">
        <f>(AQ6/L16)*100</f>
        <v>4.435483870967742</v>
      </c>
      <c r="AT6" s="14" t="s">
        <v>5</v>
      </c>
      <c r="AV6" s="2"/>
      <c r="AW6" s="226" t="s">
        <v>28</v>
      </c>
      <c r="AX6" s="227"/>
      <c r="AY6" s="228"/>
      <c r="AZ6" s="160">
        <v>238</v>
      </c>
      <c r="BA6" s="105" t="s">
        <v>29</v>
      </c>
      <c r="BB6" s="160">
        <v>193</v>
      </c>
      <c r="BC6" s="105" t="s">
        <v>29</v>
      </c>
      <c r="BD6" s="37">
        <f>AZ6+BB6</f>
        <v>431</v>
      </c>
      <c r="BE6" s="14" t="s">
        <v>29</v>
      </c>
      <c r="BF6" s="35">
        <f>(BD6/BD16)*100</f>
        <v>51.06635071090048</v>
      </c>
      <c r="BG6" s="14" t="s">
        <v>24</v>
      </c>
      <c r="BT6" s="2"/>
      <c r="BU6" s="168" t="s">
        <v>41</v>
      </c>
      <c r="BV6" s="171"/>
      <c r="BW6" s="172"/>
      <c r="BX6" s="163">
        <v>0</v>
      </c>
      <c r="BY6" s="17" t="s">
        <v>29</v>
      </c>
      <c r="BZ6" s="163">
        <v>0</v>
      </c>
      <c r="CA6" s="17" t="s">
        <v>29</v>
      </c>
      <c r="CB6" s="58">
        <f t="shared" si="0"/>
        <v>0</v>
      </c>
      <c r="CC6" s="14" t="s">
        <v>29</v>
      </c>
      <c r="CD6" s="35">
        <f>(CB6/CB16)*100</f>
        <v>0</v>
      </c>
      <c r="CE6" s="14" t="s">
        <v>24</v>
      </c>
    </row>
    <row r="7" spans="1:83" ht="17.25" x14ac:dyDescent="0.15">
      <c r="B7" s="70">
        <v>141</v>
      </c>
      <c r="C7" s="11"/>
      <c r="D7" s="25"/>
      <c r="F7" s="10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17">
        <v>0.41666666666666669</v>
      </c>
      <c r="Y7" s="218"/>
      <c r="Z7" s="219"/>
      <c r="AA7" s="109">
        <f t="shared" ref="AA7:AA9" si="1">(AA14+AA21+AA28+AA35)</f>
        <v>158</v>
      </c>
      <c r="AB7" s="104" t="s">
        <v>3</v>
      </c>
      <c r="AC7" s="110">
        <f>(AA7/D16)*100</f>
        <v>39.598997493734331</v>
      </c>
      <c r="AD7" s="104" t="s">
        <v>5</v>
      </c>
      <c r="AE7" s="109">
        <f t="shared" ref="AE7:AE9" si="2">(AE14+AE21+AE28+AE35)</f>
        <v>87</v>
      </c>
      <c r="AF7" s="105" t="s">
        <v>4</v>
      </c>
      <c r="AG7" s="111">
        <f>(AE7/J16)*100</f>
        <v>38.325991189427313</v>
      </c>
      <c r="AH7" s="104" t="s">
        <v>5</v>
      </c>
      <c r="AI7" s="1"/>
      <c r="AJ7" s="223">
        <v>0.47916666666666669</v>
      </c>
      <c r="AK7" s="224"/>
      <c r="AL7" s="225"/>
      <c r="AM7" s="55">
        <f>(AM14+AM21+AM28+AM35)</f>
        <v>105</v>
      </c>
      <c r="AN7" s="14" t="s">
        <v>3</v>
      </c>
      <c r="AO7" s="34">
        <f>(AM7/F16)*100</f>
        <v>23.595505617977526</v>
      </c>
      <c r="AP7" s="14" t="s">
        <v>5</v>
      </c>
      <c r="AQ7" s="55">
        <f t="shared" ref="AQ7:AQ9" si="3">(AQ14+AQ21+AQ28+AQ35)</f>
        <v>57</v>
      </c>
      <c r="AR7" s="17" t="s">
        <v>4</v>
      </c>
      <c r="AS7" s="35">
        <f>(AQ7/L16)*100</f>
        <v>22.983870967741936</v>
      </c>
      <c r="AT7" s="14" t="s">
        <v>5</v>
      </c>
      <c r="AV7" s="2"/>
      <c r="AW7" s="226" t="s">
        <v>30</v>
      </c>
      <c r="AX7" s="227"/>
      <c r="AY7" s="228"/>
      <c r="AZ7" s="161">
        <v>46</v>
      </c>
      <c r="BA7" s="17" t="s">
        <v>29</v>
      </c>
      <c r="BB7" s="161">
        <v>89</v>
      </c>
      <c r="BC7" s="17" t="s">
        <v>29</v>
      </c>
      <c r="BD7" s="37">
        <f t="shared" ref="BD7:BD15" si="4">AZ7+BB7</f>
        <v>135</v>
      </c>
      <c r="BE7" s="14" t="s">
        <v>29</v>
      </c>
      <c r="BF7" s="35">
        <f>(BD7/BD16)*100</f>
        <v>15.995260663507107</v>
      </c>
      <c r="BG7" s="14" t="s">
        <v>24</v>
      </c>
      <c r="BT7" s="5"/>
      <c r="BU7" s="168" t="s">
        <v>42</v>
      </c>
      <c r="BV7" s="169"/>
      <c r="BW7" s="170"/>
      <c r="BX7" s="163">
        <v>0</v>
      </c>
      <c r="BY7" s="17" t="s">
        <v>29</v>
      </c>
      <c r="BZ7" s="163">
        <v>0</v>
      </c>
      <c r="CA7" s="17" t="s">
        <v>29</v>
      </c>
      <c r="CB7" s="58">
        <f t="shared" si="0"/>
        <v>0</v>
      </c>
      <c r="CC7" s="14" t="s">
        <v>29</v>
      </c>
      <c r="CD7" s="35">
        <f>(CB7/CB16)*100</f>
        <v>0</v>
      </c>
      <c r="CE7" s="14" t="s">
        <v>24</v>
      </c>
    </row>
    <row r="8" spans="1:83" ht="17.25" x14ac:dyDescent="0.15">
      <c r="B8" s="25"/>
      <c r="C8" s="1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23">
        <v>0.58333333333333337</v>
      </c>
      <c r="Y8" s="224"/>
      <c r="Z8" s="225"/>
      <c r="AA8" s="55">
        <f t="shared" si="1"/>
        <v>109</v>
      </c>
      <c r="AB8" s="14" t="s">
        <v>3</v>
      </c>
      <c r="AC8" s="34">
        <f>(AA8/D16)*100</f>
        <v>27.318295739348368</v>
      </c>
      <c r="AD8" s="14" t="s">
        <v>5</v>
      </c>
      <c r="AE8" s="55">
        <f t="shared" si="2"/>
        <v>62</v>
      </c>
      <c r="AF8" s="17" t="s">
        <v>4</v>
      </c>
      <c r="AG8" s="35">
        <f>(AE8/J16)*100</f>
        <v>27.312775330396477</v>
      </c>
      <c r="AH8" s="14" t="s">
        <v>5</v>
      </c>
      <c r="AI8" s="1"/>
      <c r="AJ8" s="223">
        <v>0.625</v>
      </c>
      <c r="AK8" s="224"/>
      <c r="AL8" s="225"/>
      <c r="AM8" s="55">
        <f>(AM15+AM22+AM29+AM36)</f>
        <v>165</v>
      </c>
      <c r="AN8" s="14" t="s">
        <v>3</v>
      </c>
      <c r="AO8" s="34">
        <f>(AM8/F16)*100</f>
        <v>37.078651685393261</v>
      </c>
      <c r="AP8" s="14" t="s">
        <v>5</v>
      </c>
      <c r="AQ8" s="55">
        <f t="shared" si="3"/>
        <v>90</v>
      </c>
      <c r="AR8" s="17" t="s">
        <v>4</v>
      </c>
      <c r="AS8" s="35">
        <f>(AQ8/L16)*100</f>
        <v>36.29032258064516</v>
      </c>
      <c r="AT8" s="14" t="s">
        <v>5</v>
      </c>
      <c r="AV8" s="5"/>
      <c r="AW8" s="20" t="s">
        <v>31</v>
      </c>
      <c r="AX8" s="21"/>
      <c r="AY8" s="21"/>
      <c r="AZ8" s="161">
        <v>1</v>
      </c>
      <c r="BA8" s="17" t="s">
        <v>29</v>
      </c>
      <c r="BB8" s="161">
        <v>0</v>
      </c>
      <c r="BC8" s="17" t="s">
        <v>29</v>
      </c>
      <c r="BD8" s="37">
        <f t="shared" si="4"/>
        <v>1</v>
      </c>
      <c r="BE8" s="14" t="s">
        <v>29</v>
      </c>
      <c r="BF8" s="35">
        <f>(BD8/BD16)*100</f>
        <v>0.11848341232227488</v>
      </c>
      <c r="BG8" s="14" t="s">
        <v>24</v>
      </c>
      <c r="BT8" s="2"/>
      <c r="BU8" s="168" t="s">
        <v>43</v>
      </c>
      <c r="BV8" s="169"/>
      <c r="BW8" s="170"/>
      <c r="BX8" s="164">
        <v>8</v>
      </c>
      <c r="BY8" s="105" t="s">
        <v>29</v>
      </c>
      <c r="BZ8" s="164">
        <v>10</v>
      </c>
      <c r="CA8" s="105" t="s">
        <v>29</v>
      </c>
      <c r="CB8" s="58">
        <f t="shared" si="0"/>
        <v>18</v>
      </c>
      <c r="CC8" s="14" t="s">
        <v>29</v>
      </c>
      <c r="CD8" s="35">
        <f>(CB8/CB16)*100</f>
        <v>90</v>
      </c>
      <c r="CE8" s="14" t="s">
        <v>24</v>
      </c>
    </row>
    <row r="9" spans="1:83" ht="18" thickBot="1" x14ac:dyDescent="0.2">
      <c r="A9" s="2" t="s">
        <v>18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23">
        <v>0.66666666666666663</v>
      </c>
      <c r="Y9" s="224"/>
      <c r="Z9" s="225"/>
      <c r="AA9" s="55">
        <f t="shared" si="1"/>
        <v>29</v>
      </c>
      <c r="AB9" s="14" t="s">
        <v>3</v>
      </c>
      <c r="AC9" s="34">
        <f>(AA9/D16)*100</f>
        <v>7.2681704260651623</v>
      </c>
      <c r="AD9" s="14" t="s">
        <v>5</v>
      </c>
      <c r="AE9" s="55">
        <f t="shared" si="2"/>
        <v>19</v>
      </c>
      <c r="AF9" s="17" t="s">
        <v>4</v>
      </c>
      <c r="AG9" s="35">
        <f>(AE9/J16)*100</f>
        <v>8.3700440528634363</v>
      </c>
      <c r="AH9" s="14" t="s">
        <v>5</v>
      </c>
      <c r="AI9" s="1"/>
      <c r="AJ9" s="217">
        <v>0.6875</v>
      </c>
      <c r="AK9" s="218"/>
      <c r="AL9" s="219"/>
      <c r="AM9" s="109">
        <f>(AM16+AM23+AM30+AM37)</f>
        <v>162</v>
      </c>
      <c r="AN9" s="104" t="s">
        <v>3</v>
      </c>
      <c r="AO9" s="110">
        <f>(AM9/F16)*100</f>
        <v>36.40449438202247</v>
      </c>
      <c r="AP9" s="104" t="s">
        <v>5</v>
      </c>
      <c r="AQ9" s="109">
        <f t="shared" si="3"/>
        <v>90</v>
      </c>
      <c r="AR9" s="105" t="s">
        <v>4</v>
      </c>
      <c r="AS9" s="111">
        <f>(AQ9/L16)*100</f>
        <v>36.29032258064516</v>
      </c>
      <c r="AT9" s="104" t="s">
        <v>5</v>
      </c>
      <c r="AV9" s="2"/>
      <c r="AW9" s="20" t="s">
        <v>32</v>
      </c>
      <c r="AX9" s="21"/>
      <c r="AY9" s="21"/>
      <c r="AZ9" s="161">
        <v>20</v>
      </c>
      <c r="BA9" s="17" t="s">
        <v>29</v>
      </c>
      <c r="BB9" s="161">
        <v>29</v>
      </c>
      <c r="BC9" s="17" t="s">
        <v>29</v>
      </c>
      <c r="BD9" s="37">
        <f t="shared" si="4"/>
        <v>49</v>
      </c>
      <c r="BE9" s="14" t="s">
        <v>29</v>
      </c>
      <c r="BF9" s="35">
        <f>(BD9/BD16)*100</f>
        <v>5.8056872037914697</v>
      </c>
      <c r="BG9" s="14" t="s">
        <v>24</v>
      </c>
      <c r="BT9" s="2"/>
      <c r="BU9" s="168" t="s">
        <v>44</v>
      </c>
      <c r="BV9" s="169"/>
      <c r="BW9" s="170"/>
      <c r="BX9" s="163">
        <v>0</v>
      </c>
      <c r="BY9" s="17" t="s">
        <v>29</v>
      </c>
      <c r="BZ9" s="163">
        <v>0</v>
      </c>
      <c r="CA9" s="17" t="s">
        <v>29</v>
      </c>
      <c r="CB9" s="58">
        <f t="shared" si="0"/>
        <v>0</v>
      </c>
      <c r="CC9" s="14" t="s">
        <v>29</v>
      </c>
      <c r="CD9" s="35">
        <f>(CB9/CB16)*100</f>
        <v>0</v>
      </c>
      <c r="CE9" s="14" t="s">
        <v>24</v>
      </c>
    </row>
    <row r="10" spans="1:83" ht="17.25" x14ac:dyDescent="0.15">
      <c r="B10" s="230" t="s">
        <v>22</v>
      </c>
      <c r="C10" s="231"/>
      <c r="D10" s="234" t="s">
        <v>14</v>
      </c>
      <c r="E10" s="235"/>
      <c r="F10" s="235"/>
      <c r="G10" s="235"/>
      <c r="H10" s="235"/>
      <c r="I10" s="236"/>
      <c r="J10" s="234" t="s">
        <v>15</v>
      </c>
      <c r="K10" s="235"/>
      <c r="L10" s="235"/>
      <c r="M10" s="235"/>
      <c r="N10" s="235"/>
      <c r="O10" s="235"/>
      <c r="P10" s="234" t="s">
        <v>89</v>
      </c>
      <c r="Q10" s="235"/>
      <c r="R10" s="235"/>
      <c r="S10" s="235"/>
      <c r="T10" s="235"/>
      <c r="U10" s="245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2"/>
      <c r="AH10" s="12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V10" s="2"/>
      <c r="AW10" s="20" t="s">
        <v>33</v>
      </c>
      <c r="AX10" s="21"/>
      <c r="AY10" s="21"/>
      <c r="AZ10" s="161">
        <v>1</v>
      </c>
      <c r="BA10" s="17" t="s">
        <v>29</v>
      </c>
      <c r="BB10" s="161">
        <v>0</v>
      </c>
      <c r="BC10" s="17" t="s">
        <v>29</v>
      </c>
      <c r="BD10" s="37">
        <f t="shared" si="4"/>
        <v>1</v>
      </c>
      <c r="BE10" s="14" t="s">
        <v>29</v>
      </c>
      <c r="BF10" s="35">
        <f>(BD10/BD16)*100</f>
        <v>0.11848341232227488</v>
      </c>
      <c r="BG10" s="14" t="s">
        <v>24</v>
      </c>
      <c r="BT10" s="2"/>
      <c r="BU10" s="168" t="s">
        <v>45</v>
      </c>
      <c r="BV10" s="169"/>
      <c r="BW10" s="170"/>
      <c r="BX10" s="163">
        <v>2</v>
      </c>
      <c r="BY10" s="17" t="s">
        <v>29</v>
      </c>
      <c r="BZ10" s="163">
        <v>0</v>
      </c>
      <c r="CA10" s="17" t="s">
        <v>29</v>
      </c>
      <c r="CB10" s="58">
        <f t="shared" si="0"/>
        <v>2</v>
      </c>
      <c r="CC10" s="14" t="s">
        <v>29</v>
      </c>
      <c r="CD10" s="35">
        <f>(CB10/CB16)*100</f>
        <v>10</v>
      </c>
      <c r="CE10" s="14" t="s">
        <v>24</v>
      </c>
    </row>
    <row r="11" spans="1:83" ht="17.25" x14ac:dyDescent="0.15">
      <c r="B11" s="232"/>
      <c r="C11" s="233"/>
      <c r="D11" s="237" t="s">
        <v>7</v>
      </c>
      <c r="E11" s="238"/>
      <c r="F11" s="237" t="s">
        <v>8</v>
      </c>
      <c r="G11" s="239"/>
      <c r="H11" s="240" t="s">
        <v>10</v>
      </c>
      <c r="I11" s="241"/>
      <c r="J11" s="237" t="s">
        <v>7</v>
      </c>
      <c r="K11" s="238"/>
      <c r="L11" s="237" t="s">
        <v>8</v>
      </c>
      <c r="M11" s="239"/>
      <c r="N11" s="240" t="s">
        <v>10</v>
      </c>
      <c r="O11" s="242"/>
      <c r="P11" s="237" t="s">
        <v>90</v>
      </c>
      <c r="Q11" s="238"/>
      <c r="R11" s="237" t="s">
        <v>91</v>
      </c>
      <c r="S11" s="239"/>
      <c r="T11" s="246" t="s">
        <v>92</v>
      </c>
      <c r="U11" s="247"/>
      <c r="V11" s="2"/>
      <c r="W11" s="2"/>
      <c r="X11" s="2" t="s">
        <v>77</v>
      </c>
      <c r="Y11" s="2"/>
      <c r="Z11" s="2"/>
      <c r="AA11" s="2"/>
      <c r="AB11" s="2"/>
      <c r="AC11" s="2"/>
      <c r="AD11" s="2"/>
      <c r="AE11" s="2"/>
      <c r="AF11" s="2"/>
      <c r="AG11" s="136"/>
      <c r="AH11" s="136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V11" s="2"/>
      <c r="AW11" s="20" t="s">
        <v>34</v>
      </c>
      <c r="AX11" s="21"/>
      <c r="AY11" s="21"/>
      <c r="AZ11" s="161">
        <v>24</v>
      </c>
      <c r="BA11" s="17" t="s">
        <v>29</v>
      </c>
      <c r="BB11" s="161">
        <v>8</v>
      </c>
      <c r="BC11" s="17" t="s">
        <v>29</v>
      </c>
      <c r="BD11" s="37">
        <f t="shared" si="4"/>
        <v>32</v>
      </c>
      <c r="BE11" s="14" t="s">
        <v>29</v>
      </c>
      <c r="BF11" s="35">
        <f>(BD11/BD16)*100</f>
        <v>3.7914691943127963</v>
      </c>
      <c r="BG11" s="14" t="s">
        <v>24</v>
      </c>
      <c r="BT11" s="5"/>
      <c r="BU11" s="168" t="s">
        <v>46</v>
      </c>
      <c r="BV11" s="169"/>
      <c r="BW11" s="170"/>
      <c r="BX11" s="163">
        <v>0</v>
      </c>
      <c r="BY11" s="17" t="s">
        <v>29</v>
      </c>
      <c r="BZ11" s="163">
        <v>0</v>
      </c>
      <c r="CA11" s="17" t="s">
        <v>29</v>
      </c>
      <c r="CB11" s="58">
        <f t="shared" si="0"/>
        <v>0</v>
      </c>
      <c r="CC11" s="14" t="s">
        <v>29</v>
      </c>
      <c r="CD11" s="35">
        <f>(CB11/CB16)*100</f>
        <v>0</v>
      </c>
      <c r="CE11" s="14" t="s">
        <v>24</v>
      </c>
    </row>
    <row r="12" spans="1:83" ht="17.25" x14ac:dyDescent="0.15">
      <c r="B12" s="229" t="s">
        <v>0</v>
      </c>
      <c r="C12" s="198"/>
      <c r="D12" s="144">
        <v>32</v>
      </c>
      <c r="E12" s="145" t="s">
        <v>3</v>
      </c>
      <c r="F12" s="144">
        <v>75</v>
      </c>
      <c r="G12" s="17" t="s">
        <v>3</v>
      </c>
      <c r="H12" s="87">
        <f>SUM(D12+F12)</f>
        <v>107</v>
      </c>
      <c r="I12" s="49" t="s">
        <v>3</v>
      </c>
      <c r="J12" s="146">
        <v>25</v>
      </c>
      <c r="K12" s="14" t="s">
        <v>4</v>
      </c>
      <c r="L12" s="144">
        <v>63</v>
      </c>
      <c r="M12" s="17" t="s">
        <v>4</v>
      </c>
      <c r="N12" s="87">
        <f>SUM(J12+L12)</f>
        <v>88</v>
      </c>
      <c r="O12" s="97" t="s">
        <v>4</v>
      </c>
      <c r="P12" s="84">
        <f>N12*1600</f>
        <v>140800</v>
      </c>
      <c r="Q12" s="14" t="s">
        <v>93</v>
      </c>
      <c r="R12" s="147">
        <v>39400</v>
      </c>
      <c r="S12" s="17" t="s">
        <v>93</v>
      </c>
      <c r="T12" s="87">
        <f>SUM(P12-R12)</f>
        <v>101400</v>
      </c>
      <c r="U12" s="120" t="s">
        <v>93</v>
      </c>
      <c r="V12" s="2"/>
      <c r="W12" s="1"/>
      <c r="X12" s="220" t="s">
        <v>17</v>
      </c>
      <c r="Y12" s="221"/>
      <c r="Z12" s="222"/>
      <c r="AA12" s="220" t="s">
        <v>14</v>
      </c>
      <c r="AB12" s="221"/>
      <c r="AC12" s="221"/>
      <c r="AD12" s="222"/>
      <c r="AE12" s="220" t="s">
        <v>15</v>
      </c>
      <c r="AF12" s="221"/>
      <c r="AG12" s="221"/>
      <c r="AH12" s="222"/>
      <c r="AI12" s="2"/>
      <c r="AJ12" s="220" t="s">
        <v>8</v>
      </c>
      <c r="AK12" s="221"/>
      <c r="AL12" s="222"/>
      <c r="AM12" s="220" t="s">
        <v>14</v>
      </c>
      <c r="AN12" s="221"/>
      <c r="AO12" s="221"/>
      <c r="AP12" s="222"/>
      <c r="AQ12" s="220" t="s">
        <v>15</v>
      </c>
      <c r="AR12" s="221"/>
      <c r="AS12" s="221"/>
      <c r="AT12" s="222"/>
      <c r="AV12" s="5"/>
      <c r="AW12" s="20" t="s">
        <v>35</v>
      </c>
      <c r="AX12" s="21"/>
      <c r="AY12" s="21"/>
      <c r="AZ12" s="161">
        <v>4</v>
      </c>
      <c r="BA12" s="17" t="s">
        <v>29</v>
      </c>
      <c r="BB12" s="161">
        <v>5</v>
      </c>
      <c r="BC12" s="17" t="s">
        <v>29</v>
      </c>
      <c r="BD12" s="37">
        <f t="shared" si="4"/>
        <v>9</v>
      </c>
      <c r="BE12" s="14" t="s">
        <v>29</v>
      </c>
      <c r="BF12" s="35">
        <f>(BD12/BD16)*100</f>
        <v>1.066350710900474</v>
      </c>
      <c r="BG12" s="14" t="s">
        <v>24</v>
      </c>
      <c r="BT12" s="2"/>
      <c r="BU12" s="168" t="s">
        <v>47</v>
      </c>
      <c r="BV12" s="169"/>
      <c r="BW12" s="170"/>
      <c r="BX12" s="163">
        <v>0</v>
      </c>
      <c r="BY12" s="17" t="s">
        <v>29</v>
      </c>
      <c r="BZ12" s="163">
        <v>0</v>
      </c>
      <c r="CA12" s="17" t="s">
        <v>29</v>
      </c>
      <c r="CB12" s="58">
        <f t="shared" si="0"/>
        <v>0</v>
      </c>
      <c r="CC12" s="14" t="s">
        <v>29</v>
      </c>
      <c r="CD12" s="35">
        <f>(CB12/CB16)*100</f>
        <v>0</v>
      </c>
      <c r="CE12" s="14" t="s">
        <v>24</v>
      </c>
    </row>
    <row r="13" spans="1:83" ht="17.25" x14ac:dyDescent="0.15">
      <c r="B13" s="269" t="s">
        <v>11</v>
      </c>
      <c r="C13" s="203"/>
      <c r="D13" s="148">
        <v>342</v>
      </c>
      <c r="E13" s="149" t="s">
        <v>3</v>
      </c>
      <c r="F13" s="148">
        <v>359</v>
      </c>
      <c r="G13" s="150" t="s">
        <v>3</v>
      </c>
      <c r="H13" s="106">
        <f>SUM(D13+F13)</f>
        <v>701</v>
      </c>
      <c r="I13" s="107" t="s">
        <v>3</v>
      </c>
      <c r="J13" s="151">
        <v>177</v>
      </c>
      <c r="K13" s="104" t="s">
        <v>4</v>
      </c>
      <c r="L13" s="148">
        <v>175</v>
      </c>
      <c r="M13" s="105" t="s">
        <v>4</v>
      </c>
      <c r="N13" s="106">
        <f>SUM(J13+L13)</f>
        <v>352</v>
      </c>
      <c r="O13" s="105" t="s">
        <v>4</v>
      </c>
      <c r="P13" s="103">
        <f>N13*1600</f>
        <v>563200</v>
      </c>
      <c r="Q13" s="104" t="s">
        <v>93</v>
      </c>
      <c r="R13" s="152">
        <v>221900</v>
      </c>
      <c r="S13" s="105" t="s">
        <v>93</v>
      </c>
      <c r="T13" s="106">
        <f>SUM(P13-R13)</f>
        <v>341300</v>
      </c>
      <c r="U13" s="121" t="s">
        <v>93</v>
      </c>
      <c r="V13" s="2"/>
      <c r="W13" s="1"/>
      <c r="X13" s="223">
        <v>0.375</v>
      </c>
      <c r="Y13" s="224"/>
      <c r="Z13" s="225"/>
      <c r="AA13" s="154">
        <v>7</v>
      </c>
      <c r="AB13" s="14" t="s">
        <v>3</v>
      </c>
      <c r="AC13" s="34">
        <f>(AA13/D12)*100</f>
        <v>21.875</v>
      </c>
      <c r="AD13" s="14" t="s">
        <v>5</v>
      </c>
      <c r="AE13" s="154">
        <v>5</v>
      </c>
      <c r="AF13" s="18" t="s">
        <v>4</v>
      </c>
      <c r="AG13" s="35">
        <f>(AE13/J12)*100</f>
        <v>20</v>
      </c>
      <c r="AH13" s="14" t="s">
        <v>5</v>
      </c>
      <c r="AI13" s="1"/>
      <c r="AJ13" s="223">
        <v>0.4375</v>
      </c>
      <c r="AK13" s="224"/>
      <c r="AL13" s="225"/>
      <c r="AM13" s="154">
        <v>0</v>
      </c>
      <c r="AN13" s="14" t="s">
        <v>3</v>
      </c>
      <c r="AO13" s="34">
        <f>(AM13/F12)*100</f>
        <v>0</v>
      </c>
      <c r="AP13" s="14" t="s">
        <v>5</v>
      </c>
      <c r="AQ13" s="154">
        <v>0</v>
      </c>
      <c r="AR13" s="18" t="s">
        <v>4</v>
      </c>
      <c r="AS13" s="35">
        <f>(AQ13/L12)*100</f>
        <v>0</v>
      </c>
      <c r="AT13" s="14" t="s">
        <v>5</v>
      </c>
      <c r="AV13" s="2"/>
      <c r="AW13" s="20" t="s">
        <v>36</v>
      </c>
      <c r="AX13" s="21"/>
      <c r="AY13" s="21"/>
      <c r="AZ13" s="161">
        <v>4</v>
      </c>
      <c r="BA13" s="17" t="s">
        <v>29</v>
      </c>
      <c r="BB13" s="161">
        <v>4</v>
      </c>
      <c r="BC13" s="17" t="s">
        <v>29</v>
      </c>
      <c r="BD13" s="37">
        <f t="shared" si="4"/>
        <v>8</v>
      </c>
      <c r="BE13" s="14" t="s">
        <v>29</v>
      </c>
      <c r="BF13" s="35">
        <f>(BD13/BD16)*100</f>
        <v>0.94786729857819907</v>
      </c>
      <c r="BG13" s="14" t="s">
        <v>24</v>
      </c>
      <c r="BT13" s="2"/>
      <c r="BU13" s="168" t="s">
        <v>48</v>
      </c>
      <c r="BV13" s="169"/>
      <c r="BW13" s="170"/>
      <c r="BX13" s="163">
        <v>0</v>
      </c>
      <c r="BY13" s="17" t="s">
        <v>29</v>
      </c>
      <c r="BZ13" s="163">
        <v>0</v>
      </c>
      <c r="CA13" s="17" t="s">
        <v>29</v>
      </c>
      <c r="CB13" s="58">
        <f t="shared" si="0"/>
        <v>0</v>
      </c>
      <c r="CC13" s="14" t="s">
        <v>29</v>
      </c>
      <c r="CD13" s="35">
        <f>(CB13/CB16)*100</f>
        <v>0</v>
      </c>
      <c r="CE13" s="14" t="s">
        <v>24</v>
      </c>
    </row>
    <row r="14" spans="1:83" ht="17.25" x14ac:dyDescent="0.15">
      <c r="B14" s="229" t="s">
        <v>1</v>
      </c>
      <c r="C14" s="198"/>
      <c r="D14" s="144">
        <v>10</v>
      </c>
      <c r="E14" s="14" t="s">
        <v>3</v>
      </c>
      <c r="F14" s="144">
        <v>10</v>
      </c>
      <c r="G14" s="17" t="s">
        <v>3</v>
      </c>
      <c r="H14" s="88">
        <f>SUM(D14+F14)</f>
        <v>20</v>
      </c>
      <c r="I14" s="50" t="s">
        <v>3</v>
      </c>
      <c r="J14" s="146">
        <v>10</v>
      </c>
      <c r="K14" s="14" t="s">
        <v>4</v>
      </c>
      <c r="L14" s="144">
        <v>9</v>
      </c>
      <c r="M14" s="17" t="s">
        <v>4</v>
      </c>
      <c r="N14" s="88">
        <f>SUM(J14+L14)</f>
        <v>19</v>
      </c>
      <c r="O14" s="17" t="s">
        <v>4</v>
      </c>
      <c r="P14" s="84">
        <f>N14*1100</f>
        <v>20900</v>
      </c>
      <c r="Q14" s="14" t="s">
        <v>93</v>
      </c>
      <c r="R14" s="147">
        <v>7800</v>
      </c>
      <c r="S14" s="17" t="s">
        <v>93</v>
      </c>
      <c r="T14" s="88">
        <f>SUM(P14-R14)</f>
        <v>13100</v>
      </c>
      <c r="U14" s="122" t="s">
        <v>93</v>
      </c>
      <c r="V14" s="2"/>
      <c r="W14" s="1"/>
      <c r="X14" s="217">
        <v>0.41666666666666669</v>
      </c>
      <c r="Y14" s="218"/>
      <c r="Z14" s="219"/>
      <c r="AA14" s="155">
        <v>19</v>
      </c>
      <c r="AB14" s="104" t="s">
        <v>3</v>
      </c>
      <c r="AC14" s="110">
        <f>(AA14/D12)*100</f>
        <v>59.375</v>
      </c>
      <c r="AD14" s="104" t="s">
        <v>5</v>
      </c>
      <c r="AE14" s="155">
        <v>16</v>
      </c>
      <c r="AF14" s="105" t="s">
        <v>4</v>
      </c>
      <c r="AG14" s="111">
        <f>(AE14/J12)*100</f>
        <v>64</v>
      </c>
      <c r="AH14" s="104" t="s">
        <v>5</v>
      </c>
      <c r="AI14" s="1"/>
      <c r="AJ14" s="223">
        <v>0.47916666666666669</v>
      </c>
      <c r="AK14" s="224"/>
      <c r="AL14" s="225"/>
      <c r="AM14" s="154">
        <v>3</v>
      </c>
      <c r="AN14" s="14" t="s">
        <v>3</v>
      </c>
      <c r="AO14" s="34">
        <f>(AM14/F12)*100</f>
        <v>4</v>
      </c>
      <c r="AP14" s="14" t="s">
        <v>5</v>
      </c>
      <c r="AQ14" s="154">
        <v>3</v>
      </c>
      <c r="AR14" s="17" t="s">
        <v>4</v>
      </c>
      <c r="AS14" s="35">
        <f>(AQ14/L12)*100</f>
        <v>4.7619047619047619</v>
      </c>
      <c r="AT14" s="14" t="s">
        <v>5</v>
      </c>
      <c r="AV14" s="2"/>
      <c r="AW14" s="20" t="s">
        <v>37</v>
      </c>
      <c r="AX14" s="21"/>
      <c r="AY14" s="21"/>
      <c r="AZ14" s="161">
        <v>17</v>
      </c>
      <c r="BA14" s="17" t="s">
        <v>29</v>
      </c>
      <c r="BB14" s="161">
        <v>17</v>
      </c>
      <c r="BC14" s="17" t="s">
        <v>29</v>
      </c>
      <c r="BD14" s="37">
        <f t="shared" si="4"/>
        <v>34</v>
      </c>
      <c r="BE14" s="14" t="s">
        <v>29</v>
      </c>
      <c r="BF14" s="35">
        <f>(BD14/BD16)*100</f>
        <v>4.028436018957346</v>
      </c>
      <c r="BG14" s="14" t="s">
        <v>24</v>
      </c>
      <c r="BT14" s="2"/>
      <c r="BU14" s="168" t="s">
        <v>49</v>
      </c>
      <c r="BV14" s="169"/>
      <c r="BW14" s="170"/>
      <c r="BX14" s="163">
        <v>0</v>
      </c>
      <c r="BY14" s="17" t="s">
        <v>29</v>
      </c>
      <c r="BZ14" s="163">
        <v>0</v>
      </c>
      <c r="CA14" s="17" t="s">
        <v>29</v>
      </c>
      <c r="CB14" s="58">
        <f t="shared" si="0"/>
        <v>0</v>
      </c>
      <c r="CC14" s="14" t="s">
        <v>29</v>
      </c>
      <c r="CD14" s="35">
        <f>(CB14/CB16)*100</f>
        <v>0</v>
      </c>
      <c r="CE14" s="14" t="s">
        <v>24</v>
      </c>
    </row>
    <row r="15" spans="1:83" ht="18" thickBot="1" x14ac:dyDescent="0.2">
      <c r="B15" s="266" t="s">
        <v>2</v>
      </c>
      <c r="C15" s="208"/>
      <c r="D15" s="144">
        <v>15</v>
      </c>
      <c r="E15" s="26" t="s">
        <v>3</v>
      </c>
      <c r="F15" s="144">
        <v>1</v>
      </c>
      <c r="G15" s="23" t="s">
        <v>3</v>
      </c>
      <c r="H15" s="89">
        <f>SUM(D15+F15)</f>
        <v>16</v>
      </c>
      <c r="I15" s="51" t="s">
        <v>3</v>
      </c>
      <c r="J15" s="146">
        <v>15</v>
      </c>
      <c r="K15" s="26" t="s">
        <v>4</v>
      </c>
      <c r="L15" s="144">
        <v>1</v>
      </c>
      <c r="M15" s="23" t="s">
        <v>4</v>
      </c>
      <c r="N15" s="89">
        <f>SUM(J15+L15)</f>
        <v>16</v>
      </c>
      <c r="O15" s="98" t="s">
        <v>4</v>
      </c>
      <c r="P15" s="84">
        <f>N15*1100</f>
        <v>17600</v>
      </c>
      <c r="Q15" s="26" t="s">
        <v>93</v>
      </c>
      <c r="R15" s="147">
        <v>4900</v>
      </c>
      <c r="S15" s="23" t="s">
        <v>93</v>
      </c>
      <c r="T15" s="89">
        <f>SUM(P15-R15)</f>
        <v>12700</v>
      </c>
      <c r="U15" s="123" t="s">
        <v>93</v>
      </c>
      <c r="V15" s="2"/>
      <c r="W15" s="1"/>
      <c r="X15" s="223">
        <v>0.58333333333333337</v>
      </c>
      <c r="Y15" s="224"/>
      <c r="Z15" s="225"/>
      <c r="AA15" s="154">
        <v>5</v>
      </c>
      <c r="AB15" s="14" t="s">
        <v>3</v>
      </c>
      <c r="AC15" s="34">
        <f>(AA15/D12)*100</f>
        <v>15.625</v>
      </c>
      <c r="AD15" s="14" t="s">
        <v>5</v>
      </c>
      <c r="AE15" s="154">
        <v>3</v>
      </c>
      <c r="AF15" s="17" t="s">
        <v>4</v>
      </c>
      <c r="AG15" s="35">
        <f>(AE15/J12)*100</f>
        <v>12</v>
      </c>
      <c r="AH15" s="14" t="s">
        <v>5</v>
      </c>
      <c r="AI15" s="1"/>
      <c r="AJ15" s="223">
        <v>0.625</v>
      </c>
      <c r="AK15" s="224"/>
      <c r="AL15" s="225"/>
      <c r="AM15" s="154">
        <v>45</v>
      </c>
      <c r="AN15" s="14" t="s">
        <v>3</v>
      </c>
      <c r="AO15" s="34">
        <f>(AM15/F12)*100</f>
        <v>60</v>
      </c>
      <c r="AP15" s="14" t="s">
        <v>5</v>
      </c>
      <c r="AQ15" s="154">
        <v>34</v>
      </c>
      <c r="AR15" s="17" t="s">
        <v>4</v>
      </c>
      <c r="AS15" s="35">
        <f>(AQ15/L12)*100</f>
        <v>53.968253968253968</v>
      </c>
      <c r="AT15" s="14" t="s">
        <v>5</v>
      </c>
      <c r="AU15" s="61"/>
      <c r="AV15" s="2"/>
      <c r="AW15" s="47" t="s">
        <v>38</v>
      </c>
      <c r="AX15" s="48"/>
      <c r="AY15" s="48"/>
      <c r="AZ15" s="162">
        <v>43</v>
      </c>
      <c r="BA15" s="23" t="s">
        <v>29</v>
      </c>
      <c r="BB15" s="162">
        <v>101</v>
      </c>
      <c r="BC15" s="23" t="s">
        <v>29</v>
      </c>
      <c r="BD15" s="38">
        <f t="shared" si="4"/>
        <v>144</v>
      </c>
      <c r="BE15" s="26" t="s">
        <v>29</v>
      </c>
      <c r="BF15" s="36">
        <f>(BD15/BD16)*100</f>
        <v>17.061611374407583</v>
      </c>
      <c r="BG15" s="26" t="s">
        <v>24</v>
      </c>
      <c r="BT15" s="2"/>
      <c r="BU15" s="168" t="s">
        <v>58</v>
      </c>
      <c r="BV15" s="169"/>
      <c r="BW15" s="170"/>
      <c r="BX15" s="165">
        <v>0</v>
      </c>
      <c r="BY15" s="23" t="s">
        <v>29</v>
      </c>
      <c r="BZ15" s="165">
        <v>0</v>
      </c>
      <c r="CA15" s="23" t="s">
        <v>29</v>
      </c>
      <c r="CB15" s="59">
        <f t="shared" si="0"/>
        <v>0</v>
      </c>
      <c r="CC15" s="26" t="s">
        <v>29</v>
      </c>
      <c r="CD15" s="36">
        <f>(CB15/CB16)*100</f>
        <v>0</v>
      </c>
      <c r="CE15" s="26" t="s">
        <v>24</v>
      </c>
    </row>
    <row r="16" spans="1:83" ht="18.75" thickTop="1" thickBot="1" x14ac:dyDescent="0.2">
      <c r="B16" s="267" t="s">
        <v>10</v>
      </c>
      <c r="C16" s="268"/>
      <c r="D16" s="85">
        <f>SUM(D12:D15)</f>
        <v>399</v>
      </c>
      <c r="E16" s="42" t="s">
        <v>3</v>
      </c>
      <c r="F16" s="85">
        <f>SUM(F12:F15)</f>
        <v>445</v>
      </c>
      <c r="G16" s="43" t="s">
        <v>3</v>
      </c>
      <c r="H16" s="90">
        <f>SUM(H12:H15)</f>
        <v>844</v>
      </c>
      <c r="I16" s="45" t="s">
        <v>3</v>
      </c>
      <c r="J16" s="85">
        <f>SUM(J12:J15)</f>
        <v>227</v>
      </c>
      <c r="K16" s="42" t="s">
        <v>4</v>
      </c>
      <c r="L16" s="85">
        <f>SUM(L12:L15)</f>
        <v>248</v>
      </c>
      <c r="M16" s="43" t="s">
        <v>4</v>
      </c>
      <c r="N16" s="90">
        <f>SUM(N12:N15)</f>
        <v>475</v>
      </c>
      <c r="O16" s="45" t="s">
        <v>4</v>
      </c>
      <c r="P16" s="85">
        <f>SUM(P12:P15)</f>
        <v>742500</v>
      </c>
      <c r="Q16" s="42" t="s">
        <v>93</v>
      </c>
      <c r="R16" s="85">
        <f>SUM(R12:R15)</f>
        <v>274000</v>
      </c>
      <c r="S16" s="43" t="s">
        <v>93</v>
      </c>
      <c r="T16" s="90">
        <f>SUM(T12:T15)</f>
        <v>468500</v>
      </c>
      <c r="U16" s="124" t="s">
        <v>93</v>
      </c>
      <c r="V16" s="2"/>
      <c r="W16" s="1"/>
      <c r="X16" s="223">
        <v>0.66666666666666663</v>
      </c>
      <c r="Y16" s="224"/>
      <c r="Z16" s="225"/>
      <c r="AA16" s="154">
        <v>1</v>
      </c>
      <c r="AB16" s="14" t="s">
        <v>3</v>
      </c>
      <c r="AC16" s="34">
        <f>(AA16/D12)*100</f>
        <v>3.125</v>
      </c>
      <c r="AD16" s="14" t="s">
        <v>5</v>
      </c>
      <c r="AE16" s="154">
        <v>1</v>
      </c>
      <c r="AF16" s="17" t="s">
        <v>4</v>
      </c>
      <c r="AG16" s="35">
        <f>(AE16/J12)*100</f>
        <v>4</v>
      </c>
      <c r="AH16" s="14" t="s">
        <v>5</v>
      </c>
      <c r="AI16" s="1"/>
      <c r="AJ16" s="217">
        <v>0.6875</v>
      </c>
      <c r="AK16" s="218"/>
      <c r="AL16" s="219"/>
      <c r="AM16" s="155">
        <v>27</v>
      </c>
      <c r="AN16" s="104" t="s">
        <v>3</v>
      </c>
      <c r="AO16" s="110">
        <f>(AM16/F12)*100</f>
        <v>36</v>
      </c>
      <c r="AP16" s="104" t="s">
        <v>5</v>
      </c>
      <c r="AQ16" s="155">
        <v>26</v>
      </c>
      <c r="AR16" s="105" t="s">
        <v>4</v>
      </c>
      <c r="AS16" s="111">
        <f>(AQ16/L12)*100</f>
        <v>41.269841269841265</v>
      </c>
      <c r="AT16" s="104" t="s">
        <v>5</v>
      </c>
      <c r="AV16" s="2"/>
      <c r="AW16" s="193" t="s">
        <v>22</v>
      </c>
      <c r="AX16" s="194"/>
      <c r="AY16" s="194"/>
      <c r="AZ16" s="94">
        <f>SUM(AZ6:AZ15)</f>
        <v>398</v>
      </c>
      <c r="BA16" s="23" t="s">
        <v>29</v>
      </c>
      <c r="BB16" s="94">
        <f>SUM(BB6:BB15)</f>
        <v>446</v>
      </c>
      <c r="BC16" s="23" t="s">
        <v>29</v>
      </c>
      <c r="BD16" s="41">
        <f>SUM(BD6:BD15)</f>
        <v>844</v>
      </c>
      <c r="BE16" s="23" t="s">
        <v>29</v>
      </c>
      <c r="BF16" s="81"/>
      <c r="BG16" s="23"/>
      <c r="BU16" s="193" t="s">
        <v>22</v>
      </c>
      <c r="BV16" s="194"/>
      <c r="BW16" s="194"/>
      <c r="BX16" s="79">
        <f>SUM(BX5:BX15)</f>
        <v>10</v>
      </c>
      <c r="BY16" s="23" t="s">
        <v>60</v>
      </c>
      <c r="BZ16" s="79">
        <f>SUM(BZ5:BZ15)</f>
        <v>10</v>
      </c>
      <c r="CA16" s="23" t="s">
        <v>29</v>
      </c>
      <c r="CB16" s="80">
        <f>SUM(CB5:CB15)</f>
        <v>20</v>
      </c>
      <c r="CC16" s="23" t="s">
        <v>29</v>
      </c>
      <c r="CD16" s="81"/>
      <c r="CE16" s="23"/>
    </row>
    <row r="17" spans="1:83" ht="17.25" x14ac:dyDescent="0.15">
      <c r="B17" s="10" t="s">
        <v>73</v>
      </c>
      <c r="C17" s="24"/>
      <c r="D17" s="86">
        <f>D16/7</f>
        <v>57</v>
      </c>
      <c r="E17" s="10" t="s">
        <v>3</v>
      </c>
      <c r="F17" s="86">
        <f>F16/7</f>
        <v>63.571428571428569</v>
      </c>
      <c r="G17" s="10" t="s">
        <v>3</v>
      </c>
      <c r="H17" s="86">
        <f>H16/7</f>
        <v>120.57142857142857</v>
      </c>
      <c r="I17" s="10" t="s">
        <v>3</v>
      </c>
      <c r="J17" s="86">
        <f>J16/7</f>
        <v>32.428571428571431</v>
      </c>
      <c r="K17" s="10" t="s">
        <v>4</v>
      </c>
      <c r="L17" s="86">
        <f>L16/7</f>
        <v>35.428571428571431</v>
      </c>
      <c r="M17" s="10" t="s">
        <v>4</v>
      </c>
      <c r="N17" s="86">
        <f>N16/7</f>
        <v>67.857142857142861</v>
      </c>
      <c r="O17" s="10" t="s">
        <v>4</v>
      </c>
      <c r="P17" s="86">
        <f>P16/7</f>
        <v>106071.42857142857</v>
      </c>
      <c r="Q17" s="10" t="s">
        <v>93</v>
      </c>
      <c r="R17" s="86">
        <f>R16/7</f>
        <v>39142.857142857145</v>
      </c>
      <c r="S17" s="10" t="s">
        <v>93</v>
      </c>
      <c r="T17" s="86">
        <f>T16/7</f>
        <v>66928.571428571435</v>
      </c>
      <c r="U17" s="10" t="s">
        <v>93</v>
      </c>
      <c r="V17" s="2"/>
      <c r="W17" s="1"/>
      <c r="X17" s="1"/>
      <c r="Y17" s="1"/>
      <c r="Z17" s="1"/>
      <c r="AA17" s="1"/>
      <c r="AB17" s="1"/>
      <c r="AC17" s="1"/>
      <c r="AD17" s="1"/>
      <c r="AE17" s="1"/>
      <c r="AF17" s="44"/>
      <c r="AG17" s="5"/>
      <c r="AH17" s="5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V17" s="2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T17" s="2"/>
      <c r="BU17" s="195"/>
      <c r="BV17" s="195"/>
      <c r="BW17" s="195"/>
      <c r="BX17" s="73"/>
      <c r="BY17" s="18"/>
      <c r="BZ17" s="73"/>
      <c r="CA17" s="18"/>
      <c r="CB17" s="74"/>
      <c r="CC17" s="18"/>
      <c r="CD17" s="75"/>
      <c r="CE17" s="18"/>
    </row>
    <row r="18" spans="1:83" ht="17.25" customHeight="1" x14ac:dyDescent="0.15">
      <c r="H18" s="2"/>
      <c r="J18" s="10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 t="s">
        <v>84</v>
      </c>
      <c r="Y18" s="2"/>
      <c r="Z18" s="2"/>
      <c r="AA18" s="2"/>
      <c r="AB18" s="2"/>
      <c r="AC18" s="2"/>
      <c r="AD18" s="2"/>
      <c r="AE18" s="2"/>
      <c r="AF18" s="2"/>
      <c r="AG18" s="136"/>
      <c r="AH18" s="136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V18" s="2" t="s">
        <v>55</v>
      </c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T18" s="2"/>
      <c r="BU18" s="175" t="s">
        <v>61</v>
      </c>
      <c r="BV18" s="176"/>
      <c r="BW18" s="177"/>
      <c r="BX18" s="181" t="s">
        <v>25</v>
      </c>
      <c r="BY18" s="182"/>
      <c r="BZ18" s="181" t="s">
        <v>26</v>
      </c>
      <c r="CA18" s="185"/>
      <c r="CB18" s="187" t="s">
        <v>27</v>
      </c>
      <c r="CC18" s="188"/>
      <c r="CD18" s="188"/>
      <c r="CE18" s="189"/>
    </row>
    <row r="19" spans="1:83" ht="17.25" customHeight="1" x14ac:dyDescent="0.15">
      <c r="B19" s="256" t="s">
        <v>70</v>
      </c>
      <c r="C19" s="257"/>
      <c r="D19" s="254" t="s">
        <v>14</v>
      </c>
      <c r="E19" s="255"/>
      <c r="F19" s="255"/>
      <c r="G19" s="255"/>
      <c r="H19" s="2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1"/>
      <c r="X19" s="220" t="s">
        <v>17</v>
      </c>
      <c r="Y19" s="221"/>
      <c r="Z19" s="222"/>
      <c r="AA19" s="220" t="s">
        <v>14</v>
      </c>
      <c r="AB19" s="221"/>
      <c r="AC19" s="221"/>
      <c r="AD19" s="222"/>
      <c r="AE19" s="220" t="s">
        <v>15</v>
      </c>
      <c r="AF19" s="221"/>
      <c r="AG19" s="221"/>
      <c r="AH19" s="222"/>
      <c r="AI19" s="2"/>
      <c r="AJ19" s="220" t="s">
        <v>8</v>
      </c>
      <c r="AK19" s="221"/>
      <c r="AL19" s="222"/>
      <c r="AM19" s="220" t="s">
        <v>14</v>
      </c>
      <c r="AN19" s="221"/>
      <c r="AO19" s="221"/>
      <c r="AP19" s="222"/>
      <c r="AQ19" s="220" t="s">
        <v>15</v>
      </c>
      <c r="AR19" s="221"/>
      <c r="AS19" s="221"/>
      <c r="AT19" s="222"/>
      <c r="AV19" s="2"/>
      <c r="AW19" s="175" t="s">
        <v>39</v>
      </c>
      <c r="AX19" s="176"/>
      <c r="AY19" s="177"/>
      <c r="AZ19" s="181" t="s">
        <v>25</v>
      </c>
      <c r="BA19" s="182"/>
      <c r="BB19" s="181" t="s">
        <v>26</v>
      </c>
      <c r="BC19" s="185"/>
      <c r="BD19" s="187" t="s">
        <v>27</v>
      </c>
      <c r="BE19" s="188"/>
      <c r="BF19" s="188"/>
      <c r="BG19" s="189"/>
      <c r="BT19" s="2"/>
      <c r="BU19" s="178"/>
      <c r="BV19" s="179"/>
      <c r="BW19" s="180"/>
      <c r="BX19" s="183"/>
      <c r="BY19" s="184"/>
      <c r="BZ19" s="183"/>
      <c r="CA19" s="186"/>
      <c r="CB19" s="190"/>
      <c r="CC19" s="191"/>
      <c r="CD19" s="191"/>
      <c r="CE19" s="192"/>
    </row>
    <row r="20" spans="1:83" ht="17.25" x14ac:dyDescent="0.15">
      <c r="B20" s="65" t="s">
        <v>66</v>
      </c>
      <c r="C20" s="65"/>
      <c r="D20" s="153">
        <v>7</v>
      </c>
      <c r="E20" s="53" t="s">
        <v>3</v>
      </c>
      <c r="F20" s="54">
        <f>(D20/H16)*100</f>
        <v>0.82938388625592419</v>
      </c>
      <c r="G20" s="53" t="s">
        <v>65</v>
      </c>
      <c r="H20" s="10"/>
      <c r="J20" s="39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1"/>
      <c r="X20" s="223">
        <v>0.375</v>
      </c>
      <c r="Y20" s="224"/>
      <c r="Z20" s="225"/>
      <c r="AA20" s="154">
        <v>90</v>
      </c>
      <c r="AB20" s="14" t="s">
        <v>3</v>
      </c>
      <c r="AC20" s="34">
        <f>(AA20/D13)*100</f>
        <v>26.315789473684209</v>
      </c>
      <c r="AD20" s="14" t="s">
        <v>5</v>
      </c>
      <c r="AE20" s="154">
        <v>48</v>
      </c>
      <c r="AF20" s="18" t="s">
        <v>4</v>
      </c>
      <c r="AG20" s="35">
        <f>(AE20/J13)*100</f>
        <v>27.118644067796609</v>
      </c>
      <c r="AH20" s="14" t="s">
        <v>5</v>
      </c>
      <c r="AI20" s="1"/>
      <c r="AJ20" s="223">
        <v>0.4375</v>
      </c>
      <c r="AK20" s="224"/>
      <c r="AL20" s="225"/>
      <c r="AM20" s="154">
        <v>13</v>
      </c>
      <c r="AN20" s="14" t="s">
        <v>3</v>
      </c>
      <c r="AO20" s="34">
        <f>(AM20/F13)*100</f>
        <v>3.6211699164345403</v>
      </c>
      <c r="AP20" s="14" t="s">
        <v>5</v>
      </c>
      <c r="AQ20" s="154">
        <v>11</v>
      </c>
      <c r="AR20" s="18" t="s">
        <v>4</v>
      </c>
      <c r="AS20" s="35">
        <f>(AQ20/L13)*100</f>
        <v>6.2857142857142865</v>
      </c>
      <c r="AT20" s="14" t="s">
        <v>5</v>
      </c>
      <c r="AV20" s="2"/>
      <c r="AW20" s="178"/>
      <c r="AX20" s="179"/>
      <c r="AY20" s="180"/>
      <c r="AZ20" s="183"/>
      <c r="BA20" s="184"/>
      <c r="BB20" s="183"/>
      <c r="BC20" s="186"/>
      <c r="BD20" s="190"/>
      <c r="BE20" s="191"/>
      <c r="BF20" s="191"/>
      <c r="BG20" s="192"/>
      <c r="BT20" s="2"/>
      <c r="BU20" s="168" t="s">
        <v>40</v>
      </c>
      <c r="BV20" s="171"/>
      <c r="BW20" s="172"/>
      <c r="BX20" s="163">
        <v>0</v>
      </c>
      <c r="BY20" s="17" t="s">
        <v>29</v>
      </c>
      <c r="BZ20" s="163">
        <v>0</v>
      </c>
      <c r="CA20" s="17" t="s">
        <v>29</v>
      </c>
      <c r="CB20" s="58">
        <f t="shared" ref="CB20:CB22" si="5">BX20+BZ20</f>
        <v>0</v>
      </c>
      <c r="CC20" s="14" t="s">
        <v>29</v>
      </c>
      <c r="CD20" s="35">
        <f>(CB20/CB23)*100</f>
        <v>0</v>
      </c>
      <c r="CE20" s="14" t="s">
        <v>24</v>
      </c>
    </row>
    <row r="21" spans="1:83" ht="17.25" customHeight="1" x14ac:dyDescent="0.15">
      <c r="B21" s="65" t="s">
        <v>67</v>
      </c>
      <c r="C21" s="65"/>
      <c r="D21" s="153">
        <v>15</v>
      </c>
      <c r="E21" s="53" t="s">
        <v>3</v>
      </c>
      <c r="F21" s="54">
        <f>(D21/H16)*100</f>
        <v>1.7772511848341233</v>
      </c>
      <c r="G21" s="53" t="s">
        <v>65</v>
      </c>
      <c r="H21" s="10"/>
      <c r="I21" s="2"/>
      <c r="J21" s="39"/>
      <c r="K21" s="2"/>
      <c r="L21" s="2"/>
      <c r="M21" s="2"/>
      <c r="N21" s="2"/>
      <c r="O21" s="2"/>
      <c r="P21" s="2"/>
      <c r="Q21" s="2"/>
      <c r="R21" s="40"/>
      <c r="S21" s="2"/>
      <c r="T21" s="2"/>
      <c r="U21" s="2"/>
      <c r="V21" s="2"/>
      <c r="W21" s="1"/>
      <c r="X21" s="217">
        <v>0.41666666666666669</v>
      </c>
      <c r="Y21" s="218"/>
      <c r="Z21" s="219"/>
      <c r="AA21" s="155">
        <v>123</v>
      </c>
      <c r="AB21" s="104" t="s">
        <v>3</v>
      </c>
      <c r="AC21" s="110">
        <f>(AA21/D13)*100</f>
        <v>35.964912280701753</v>
      </c>
      <c r="AD21" s="104" t="s">
        <v>5</v>
      </c>
      <c r="AE21" s="157">
        <v>55</v>
      </c>
      <c r="AF21" s="128" t="s">
        <v>4</v>
      </c>
      <c r="AG21" s="129">
        <f>(AE21/J13)*100</f>
        <v>31.073446327683619</v>
      </c>
      <c r="AH21" s="130" t="s">
        <v>5</v>
      </c>
      <c r="AI21" s="1"/>
      <c r="AJ21" s="223">
        <v>0.47916666666666669</v>
      </c>
      <c r="AK21" s="224"/>
      <c r="AL21" s="225"/>
      <c r="AM21" s="154">
        <v>99</v>
      </c>
      <c r="AN21" s="14" t="s">
        <v>3</v>
      </c>
      <c r="AO21" s="34">
        <f>(AM21/F13)*100</f>
        <v>27.576601671309191</v>
      </c>
      <c r="AP21" s="14" t="s">
        <v>5</v>
      </c>
      <c r="AQ21" s="154">
        <v>51</v>
      </c>
      <c r="AR21" s="17" t="s">
        <v>4</v>
      </c>
      <c r="AS21" s="35">
        <f>(AQ21/L13)*100</f>
        <v>29.142857142857142</v>
      </c>
      <c r="AT21" s="14" t="s">
        <v>5</v>
      </c>
      <c r="AV21" s="2"/>
      <c r="AW21" s="168" t="s">
        <v>40</v>
      </c>
      <c r="AX21" s="171"/>
      <c r="AY21" s="172"/>
      <c r="AZ21" s="161">
        <v>4</v>
      </c>
      <c r="BA21" s="17" t="s">
        <v>29</v>
      </c>
      <c r="BB21" s="161">
        <v>5</v>
      </c>
      <c r="BC21" s="17" t="s">
        <v>29</v>
      </c>
      <c r="BD21" s="37">
        <f t="shared" ref="BD21:BD26" si="6">AZ21+BB21</f>
        <v>9</v>
      </c>
      <c r="BE21" s="14" t="s">
        <v>29</v>
      </c>
      <c r="BF21" s="35">
        <f>(BD21/BD27)*100</f>
        <v>8.4112149532710276</v>
      </c>
      <c r="BG21" s="14" t="s">
        <v>24</v>
      </c>
      <c r="BT21" s="2"/>
      <c r="BU21" s="168" t="s">
        <v>41</v>
      </c>
      <c r="BV21" s="171"/>
      <c r="BW21" s="172"/>
      <c r="BX21" s="163">
        <v>0</v>
      </c>
      <c r="BY21" s="17" t="s">
        <v>29</v>
      </c>
      <c r="BZ21" s="163">
        <v>0</v>
      </c>
      <c r="CA21" s="17" t="s">
        <v>29</v>
      </c>
      <c r="CB21" s="58">
        <f t="shared" si="5"/>
        <v>0</v>
      </c>
      <c r="CC21" s="14" t="s">
        <v>29</v>
      </c>
      <c r="CD21" s="35">
        <f>(CB21/CB23)*100</f>
        <v>0</v>
      </c>
      <c r="CE21" s="14" t="s">
        <v>24</v>
      </c>
    </row>
    <row r="22" spans="1:83" ht="17.25" x14ac:dyDescent="0.15">
      <c r="B22" s="196" t="s">
        <v>68</v>
      </c>
      <c r="C22" s="216"/>
      <c r="D22" s="153">
        <v>8</v>
      </c>
      <c r="E22" s="53" t="s">
        <v>3</v>
      </c>
      <c r="F22" s="54">
        <f>(D22/H16)*100</f>
        <v>0.94786729857819907</v>
      </c>
      <c r="G22" s="53" t="s">
        <v>65</v>
      </c>
      <c r="H22" s="10"/>
      <c r="I22" s="2"/>
      <c r="J22" s="39"/>
      <c r="K22" s="2"/>
      <c r="L22" s="2"/>
      <c r="M22" s="2"/>
      <c r="N22" s="2"/>
      <c r="O22" s="2"/>
      <c r="P22" s="2"/>
      <c r="Q22" s="2"/>
      <c r="R22" s="40"/>
      <c r="S22" s="2"/>
      <c r="T22" s="2"/>
      <c r="U22" s="2"/>
      <c r="V22" s="2"/>
      <c r="W22" s="1"/>
      <c r="X22" s="248">
        <v>0.58333333333333337</v>
      </c>
      <c r="Y22" s="249"/>
      <c r="Z22" s="250"/>
      <c r="AA22" s="156">
        <v>102</v>
      </c>
      <c r="AB22" s="102" t="s">
        <v>3</v>
      </c>
      <c r="AC22" s="131">
        <f>(AA22/D13)*100</f>
        <v>29.82456140350877</v>
      </c>
      <c r="AD22" s="102" t="s">
        <v>5</v>
      </c>
      <c r="AE22" s="156">
        <v>57</v>
      </c>
      <c r="AF22" s="100" t="s">
        <v>4</v>
      </c>
      <c r="AG22" s="101">
        <f>(AE22/J13)*100</f>
        <v>32.20338983050847</v>
      </c>
      <c r="AH22" s="102" t="s">
        <v>5</v>
      </c>
      <c r="AI22" s="1"/>
      <c r="AJ22" s="223">
        <v>0.625</v>
      </c>
      <c r="AK22" s="224"/>
      <c r="AL22" s="225"/>
      <c r="AM22" s="154">
        <v>116</v>
      </c>
      <c r="AN22" s="14" t="s">
        <v>3</v>
      </c>
      <c r="AO22" s="34">
        <f>(AM22/F13)*100</f>
        <v>32.31197771587744</v>
      </c>
      <c r="AP22" s="14" t="s">
        <v>5</v>
      </c>
      <c r="AQ22" s="154">
        <v>53</v>
      </c>
      <c r="AR22" s="17" t="s">
        <v>4</v>
      </c>
      <c r="AS22" s="35">
        <f>(AQ22/L13)*100</f>
        <v>30.285714285714288</v>
      </c>
      <c r="AT22" s="14" t="s">
        <v>5</v>
      </c>
      <c r="AV22" s="2"/>
      <c r="AW22" s="168" t="s">
        <v>41</v>
      </c>
      <c r="AX22" s="171"/>
      <c r="AY22" s="172"/>
      <c r="AZ22" s="160">
        <v>23</v>
      </c>
      <c r="BA22" s="105" t="s">
        <v>29</v>
      </c>
      <c r="BB22" s="161">
        <v>5</v>
      </c>
      <c r="BC22" s="17" t="s">
        <v>29</v>
      </c>
      <c r="BD22" s="37">
        <f t="shared" si="6"/>
        <v>28</v>
      </c>
      <c r="BE22" s="14" t="s">
        <v>29</v>
      </c>
      <c r="BF22" s="35">
        <f>(BD22/BD27)*100</f>
        <v>26.168224299065418</v>
      </c>
      <c r="BG22" s="14" t="s">
        <v>24</v>
      </c>
      <c r="BU22" s="168" t="s">
        <v>42</v>
      </c>
      <c r="BV22" s="169"/>
      <c r="BW22" s="170"/>
      <c r="BX22" s="164">
        <v>15</v>
      </c>
      <c r="BY22" s="105" t="s">
        <v>29</v>
      </c>
      <c r="BZ22" s="164">
        <v>1</v>
      </c>
      <c r="CA22" s="105" t="s">
        <v>29</v>
      </c>
      <c r="CB22" s="58">
        <f t="shared" si="5"/>
        <v>16</v>
      </c>
      <c r="CC22" s="14" t="s">
        <v>29</v>
      </c>
      <c r="CD22" s="35">
        <f>(CB22/CB23)*100</f>
        <v>100</v>
      </c>
      <c r="CE22" s="14" t="s">
        <v>24</v>
      </c>
    </row>
    <row r="23" spans="1:83" ht="17.25" x14ac:dyDescent="0.15">
      <c r="H23" s="10"/>
      <c r="I23" s="2"/>
      <c r="J23" s="39"/>
      <c r="K23" s="2"/>
      <c r="L23" s="2"/>
      <c r="M23" s="2"/>
      <c r="N23" s="2"/>
      <c r="O23" s="2"/>
      <c r="P23" s="2"/>
      <c r="Q23" s="2"/>
      <c r="R23" s="40"/>
      <c r="S23" s="2"/>
      <c r="T23" s="2"/>
      <c r="U23" s="2"/>
      <c r="V23" s="2"/>
      <c r="W23" s="1"/>
      <c r="X23" s="223">
        <v>0.66666666666666663</v>
      </c>
      <c r="Y23" s="224"/>
      <c r="Z23" s="225"/>
      <c r="AA23" s="154">
        <v>27</v>
      </c>
      <c r="AB23" s="14" t="s">
        <v>3</v>
      </c>
      <c r="AC23" s="34">
        <f>(AA23/D13)*100</f>
        <v>7.8947368421052628</v>
      </c>
      <c r="AD23" s="14" t="s">
        <v>5</v>
      </c>
      <c r="AE23" s="154">
        <v>17</v>
      </c>
      <c r="AF23" s="17" t="s">
        <v>4</v>
      </c>
      <c r="AG23" s="35">
        <f>(AE23/J13)*100</f>
        <v>9.6045197740112993</v>
      </c>
      <c r="AH23" s="14" t="s">
        <v>5</v>
      </c>
      <c r="AI23" s="1"/>
      <c r="AJ23" s="217">
        <v>0.6875</v>
      </c>
      <c r="AK23" s="218"/>
      <c r="AL23" s="219"/>
      <c r="AM23" s="155">
        <v>131</v>
      </c>
      <c r="AN23" s="104" t="s">
        <v>3</v>
      </c>
      <c r="AO23" s="110">
        <f>(AM23/F13)*100</f>
        <v>36.49025069637883</v>
      </c>
      <c r="AP23" s="104" t="s">
        <v>5</v>
      </c>
      <c r="AQ23" s="155">
        <v>60</v>
      </c>
      <c r="AR23" s="105" t="s">
        <v>4</v>
      </c>
      <c r="AS23" s="111">
        <f>(AQ23/L13)*100</f>
        <v>34.285714285714285</v>
      </c>
      <c r="AT23" s="104" t="s">
        <v>5</v>
      </c>
      <c r="AV23" s="2"/>
      <c r="AW23" s="168" t="s">
        <v>42</v>
      </c>
      <c r="AX23" s="169"/>
      <c r="AY23" s="170"/>
      <c r="AZ23" s="161">
        <v>4</v>
      </c>
      <c r="BA23" s="17" t="s">
        <v>29</v>
      </c>
      <c r="BB23" s="160">
        <v>60</v>
      </c>
      <c r="BC23" s="105" t="s">
        <v>29</v>
      </c>
      <c r="BD23" s="37">
        <f t="shared" si="6"/>
        <v>64</v>
      </c>
      <c r="BE23" s="14" t="s">
        <v>29</v>
      </c>
      <c r="BF23" s="35">
        <f>(BD23/BD27)*100</f>
        <v>59.813084112149525</v>
      </c>
      <c r="BG23" s="14" t="s">
        <v>24</v>
      </c>
      <c r="BU23" s="173" t="s">
        <v>22</v>
      </c>
      <c r="BV23" s="174"/>
      <c r="BW23" s="174"/>
      <c r="BX23" s="76">
        <f>SUM(BX20:BX22)</f>
        <v>15</v>
      </c>
      <c r="BY23" s="11" t="s">
        <v>29</v>
      </c>
      <c r="BZ23" s="76">
        <f>SUM(BZ20:BZ22)</f>
        <v>1</v>
      </c>
      <c r="CA23" s="11" t="s">
        <v>29</v>
      </c>
      <c r="CB23" s="77">
        <f>SUM(CB20:CB22)</f>
        <v>16</v>
      </c>
      <c r="CC23" s="11" t="s">
        <v>29</v>
      </c>
      <c r="CD23" s="78"/>
      <c r="CE23" s="11"/>
    </row>
    <row r="24" spans="1:83" ht="17.25" x14ac:dyDescent="0.15">
      <c r="A24" s="24"/>
      <c r="H24" s="10"/>
      <c r="I24" s="2"/>
      <c r="J24" s="2"/>
      <c r="K24" s="2"/>
      <c r="L24" s="2"/>
      <c r="M24" s="2"/>
      <c r="N24" s="2"/>
      <c r="O24" s="2"/>
      <c r="P24" s="2"/>
      <c r="Q24" s="2"/>
      <c r="R24" s="40"/>
      <c r="S24" s="2"/>
      <c r="T24" s="2"/>
      <c r="U24" s="2"/>
      <c r="V24" s="2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2"/>
      <c r="AH24" s="2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W24" s="168" t="s">
        <v>43</v>
      </c>
      <c r="AX24" s="169"/>
      <c r="AY24" s="170"/>
      <c r="AZ24" s="161">
        <v>1</v>
      </c>
      <c r="BA24" s="17" t="s">
        <v>29</v>
      </c>
      <c r="BB24" s="161">
        <v>0</v>
      </c>
      <c r="BC24" s="17" t="s">
        <v>29</v>
      </c>
      <c r="BD24" s="37">
        <f t="shared" si="6"/>
        <v>1</v>
      </c>
      <c r="BE24" s="14" t="s">
        <v>29</v>
      </c>
      <c r="BF24" s="35">
        <f>(BD24/BD27)*100</f>
        <v>0.93457943925233633</v>
      </c>
      <c r="BG24" s="14" t="s">
        <v>24</v>
      </c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ht="17.25" x14ac:dyDescent="0.15">
      <c r="B25" s="2"/>
      <c r="C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 t="s">
        <v>85</v>
      </c>
      <c r="Y25" s="2"/>
      <c r="Z25" s="2"/>
      <c r="AA25" s="2"/>
      <c r="AB25" s="2"/>
      <c r="AC25" s="2"/>
      <c r="AD25" s="2"/>
      <c r="AE25" s="2"/>
      <c r="AF25" s="2"/>
      <c r="AG25" s="136"/>
      <c r="AH25" s="136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W25" s="168" t="s">
        <v>44</v>
      </c>
      <c r="AX25" s="169"/>
      <c r="AY25" s="170"/>
      <c r="AZ25" s="161">
        <v>0</v>
      </c>
      <c r="BA25" s="17" t="s">
        <v>29</v>
      </c>
      <c r="BB25" s="161">
        <v>0</v>
      </c>
      <c r="BC25" s="17" t="s">
        <v>29</v>
      </c>
      <c r="BD25" s="37">
        <f t="shared" si="6"/>
        <v>0</v>
      </c>
      <c r="BE25" s="14" t="s">
        <v>29</v>
      </c>
      <c r="BF25" s="35">
        <f>(BD25/BD27)*100</f>
        <v>0</v>
      </c>
      <c r="BG25" s="14" t="s">
        <v>24</v>
      </c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</row>
    <row r="26" spans="1:83" ht="17.25" x14ac:dyDescent="0.15"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1"/>
      <c r="W26" s="1"/>
      <c r="X26" s="220" t="s">
        <v>17</v>
      </c>
      <c r="Y26" s="221"/>
      <c r="Z26" s="222"/>
      <c r="AA26" s="220" t="s">
        <v>14</v>
      </c>
      <c r="AB26" s="221"/>
      <c r="AC26" s="221"/>
      <c r="AD26" s="222"/>
      <c r="AE26" s="220" t="s">
        <v>15</v>
      </c>
      <c r="AF26" s="221"/>
      <c r="AG26" s="221"/>
      <c r="AH26" s="222"/>
      <c r="AI26" s="2"/>
      <c r="AJ26" s="220" t="s">
        <v>8</v>
      </c>
      <c r="AK26" s="221"/>
      <c r="AL26" s="222"/>
      <c r="AM26" s="220" t="s">
        <v>14</v>
      </c>
      <c r="AN26" s="221"/>
      <c r="AO26" s="221"/>
      <c r="AP26" s="222"/>
      <c r="AQ26" s="220" t="s">
        <v>15</v>
      </c>
      <c r="AR26" s="221"/>
      <c r="AS26" s="221"/>
      <c r="AT26" s="222"/>
      <c r="AW26" s="168" t="s">
        <v>45</v>
      </c>
      <c r="AX26" s="169"/>
      <c r="AY26" s="170"/>
      <c r="AZ26" s="161">
        <v>0</v>
      </c>
      <c r="BA26" s="17" t="s">
        <v>29</v>
      </c>
      <c r="BB26" s="161">
        <v>5</v>
      </c>
      <c r="BC26" s="17" t="s">
        <v>29</v>
      </c>
      <c r="BD26" s="37">
        <f t="shared" si="6"/>
        <v>5</v>
      </c>
      <c r="BE26" s="14" t="s">
        <v>29</v>
      </c>
      <c r="BF26" s="35">
        <f>(BD26/BD27)*100</f>
        <v>4.6728971962616823</v>
      </c>
      <c r="BG26" s="14" t="s">
        <v>24</v>
      </c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</row>
    <row r="27" spans="1:83" ht="17.25" x14ac:dyDescent="0.15">
      <c r="I27" s="2"/>
      <c r="J27" s="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217">
        <v>0.375</v>
      </c>
      <c r="Y27" s="218"/>
      <c r="Z27" s="219"/>
      <c r="AA27" s="155">
        <v>4</v>
      </c>
      <c r="AB27" s="104" t="s">
        <v>3</v>
      </c>
      <c r="AC27" s="110">
        <f>(AA27/D14)*100</f>
        <v>40</v>
      </c>
      <c r="AD27" s="104" t="s">
        <v>5</v>
      </c>
      <c r="AE27" s="155">
        <v>4</v>
      </c>
      <c r="AF27" s="112" t="s">
        <v>4</v>
      </c>
      <c r="AG27" s="111">
        <f>(AE27/J14)*100</f>
        <v>40</v>
      </c>
      <c r="AH27" s="104" t="s">
        <v>5</v>
      </c>
      <c r="AI27" s="1"/>
      <c r="AJ27" s="217">
        <v>0.4375</v>
      </c>
      <c r="AK27" s="218"/>
      <c r="AL27" s="219"/>
      <c r="AM27" s="155">
        <v>0</v>
      </c>
      <c r="AN27" s="104" t="s">
        <v>3</v>
      </c>
      <c r="AO27" s="110">
        <f>(AM27/F14)*100</f>
        <v>0</v>
      </c>
      <c r="AP27" s="104" t="s">
        <v>5</v>
      </c>
      <c r="AQ27" s="155">
        <v>0</v>
      </c>
      <c r="AR27" s="112" t="s">
        <v>4</v>
      </c>
      <c r="AS27" s="111">
        <f>(AQ27/L14)*100</f>
        <v>0</v>
      </c>
      <c r="AT27" s="104" t="s">
        <v>5</v>
      </c>
      <c r="AW27" s="173" t="s">
        <v>22</v>
      </c>
      <c r="AX27" s="174"/>
      <c r="AY27" s="174"/>
      <c r="AZ27" s="95">
        <f>SUM(AZ21:AZ26)</f>
        <v>32</v>
      </c>
      <c r="BA27" s="11" t="s">
        <v>29</v>
      </c>
      <c r="BB27" s="95">
        <f>SUM(BB21:BB26)</f>
        <v>75</v>
      </c>
      <c r="BC27" s="11" t="s">
        <v>29</v>
      </c>
      <c r="BD27" s="96">
        <f>SUM(BD21:BD26)</f>
        <v>107</v>
      </c>
      <c r="BE27" s="11" t="s">
        <v>29</v>
      </c>
      <c r="BF27" s="78"/>
      <c r="BG27" s="1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</row>
    <row r="28" spans="1:83" ht="17.25" customHeight="1" x14ac:dyDescent="0.15">
      <c r="I28" s="1"/>
      <c r="J28" s="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223">
        <v>0.41666666666666669</v>
      </c>
      <c r="Y28" s="224"/>
      <c r="Z28" s="225"/>
      <c r="AA28" s="154">
        <v>5</v>
      </c>
      <c r="AB28" s="14" t="s">
        <v>3</v>
      </c>
      <c r="AC28" s="34">
        <f>(AA28/D14)*100</f>
        <v>50</v>
      </c>
      <c r="AD28" s="14" t="s">
        <v>5</v>
      </c>
      <c r="AE28" s="154">
        <v>5</v>
      </c>
      <c r="AF28" s="17" t="s">
        <v>4</v>
      </c>
      <c r="AG28" s="35">
        <f>(AE28/J14)*100</f>
        <v>50</v>
      </c>
      <c r="AH28" s="14" t="s">
        <v>5</v>
      </c>
      <c r="AI28" s="1"/>
      <c r="AJ28" s="223">
        <v>0.47916666666666669</v>
      </c>
      <c r="AK28" s="224"/>
      <c r="AL28" s="225"/>
      <c r="AM28" s="154">
        <v>3</v>
      </c>
      <c r="AN28" s="14" t="s">
        <v>3</v>
      </c>
      <c r="AO28" s="34">
        <f>(AM28/F14)*100</f>
        <v>30</v>
      </c>
      <c r="AP28" s="14" t="s">
        <v>5</v>
      </c>
      <c r="AQ28" s="154">
        <v>3</v>
      </c>
      <c r="AR28" s="17" t="s">
        <v>4</v>
      </c>
      <c r="AS28" s="35">
        <f>(AQ28/L14)*100</f>
        <v>33.333333333333329</v>
      </c>
      <c r="AT28" s="14" t="s">
        <v>5</v>
      </c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</row>
    <row r="29" spans="1:83" ht="17.25" customHeight="1" x14ac:dyDescent="0.15">
      <c r="I29" s="1"/>
      <c r="J29" s="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223">
        <v>0.58333333333333337</v>
      </c>
      <c r="Y29" s="224"/>
      <c r="Z29" s="225"/>
      <c r="AA29" s="154">
        <v>0</v>
      </c>
      <c r="AB29" s="14" t="s">
        <v>3</v>
      </c>
      <c r="AC29" s="34">
        <f>(AA29/D14)*100</f>
        <v>0</v>
      </c>
      <c r="AD29" s="14" t="s">
        <v>5</v>
      </c>
      <c r="AE29" s="154">
        <v>0</v>
      </c>
      <c r="AF29" s="17" t="s">
        <v>4</v>
      </c>
      <c r="AG29" s="35">
        <f>(AE29/J14)*100</f>
        <v>0</v>
      </c>
      <c r="AH29" s="14" t="s">
        <v>5</v>
      </c>
      <c r="AI29" s="1"/>
      <c r="AJ29" s="223">
        <v>0.625</v>
      </c>
      <c r="AK29" s="224"/>
      <c r="AL29" s="225"/>
      <c r="AM29" s="154">
        <v>4</v>
      </c>
      <c r="AN29" s="14" t="s">
        <v>3</v>
      </c>
      <c r="AO29" s="34">
        <f>(AM29/F14)*100</f>
        <v>40</v>
      </c>
      <c r="AP29" s="14" t="s">
        <v>5</v>
      </c>
      <c r="AQ29" s="154">
        <v>3</v>
      </c>
      <c r="AR29" s="17" t="s">
        <v>4</v>
      </c>
      <c r="AS29" s="35">
        <f>(AQ29/L14)*100</f>
        <v>33.333333333333329</v>
      </c>
      <c r="AT29" s="14" t="s">
        <v>5</v>
      </c>
      <c r="AW29" s="175" t="s">
        <v>50</v>
      </c>
      <c r="AX29" s="176"/>
      <c r="AY29" s="177"/>
      <c r="AZ29" s="181" t="s">
        <v>25</v>
      </c>
      <c r="BA29" s="182"/>
      <c r="BB29" s="181" t="s">
        <v>26</v>
      </c>
      <c r="BC29" s="185"/>
      <c r="BD29" s="187" t="s">
        <v>27</v>
      </c>
      <c r="BE29" s="188"/>
      <c r="BF29" s="188"/>
      <c r="BG29" s="189"/>
      <c r="BT29" s="2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</row>
    <row r="30" spans="1:83" ht="17.25" x14ac:dyDescent="0.15"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223">
        <v>0.66666666666666663</v>
      </c>
      <c r="Y30" s="224"/>
      <c r="Z30" s="225"/>
      <c r="AA30" s="154">
        <v>1</v>
      </c>
      <c r="AB30" s="14" t="s">
        <v>3</v>
      </c>
      <c r="AC30" s="34">
        <f>(AA30/D14)*100</f>
        <v>10</v>
      </c>
      <c r="AD30" s="14" t="s">
        <v>5</v>
      </c>
      <c r="AE30" s="154">
        <v>1</v>
      </c>
      <c r="AF30" s="17" t="s">
        <v>4</v>
      </c>
      <c r="AG30" s="35">
        <f>(AE30/J14)*100</f>
        <v>10</v>
      </c>
      <c r="AH30" s="14" t="s">
        <v>5</v>
      </c>
      <c r="AI30" s="1"/>
      <c r="AJ30" s="223">
        <v>0.6875</v>
      </c>
      <c r="AK30" s="224"/>
      <c r="AL30" s="225"/>
      <c r="AM30" s="154">
        <v>3</v>
      </c>
      <c r="AN30" s="14" t="s">
        <v>3</v>
      </c>
      <c r="AO30" s="34">
        <f>(AM30/F14)*100</f>
        <v>30</v>
      </c>
      <c r="AP30" s="14" t="s">
        <v>5</v>
      </c>
      <c r="AQ30" s="154">
        <v>3</v>
      </c>
      <c r="AR30" s="17" t="s">
        <v>4</v>
      </c>
      <c r="AS30" s="35">
        <f>(AQ30/L14)*100</f>
        <v>33.333333333333329</v>
      </c>
      <c r="AT30" s="14" t="s">
        <v>5</v>
      </c>
      <c r="AW30" s="178"/>
      <c r="AX30" s="179"/>
      <c r="AY30" s="180"/>
      <c r="AZ30" s="183"/>
      <c r="BA30" s="184"/>
      <c r="BB30" s="183"/>
      <c r="BC30" s="186"/>
      <c r="BD30" s="190"/>
      <c r="BE30" s="191"/>
      <c r="BF30" s="191"/>
      <c r="BG30" s="192"/>
      <c r="BT30" s="5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</row>
    <row r="31" spans="1:83" ht="18" customHeight="1" x14ac:dyDescent="0.15">
      <c r="A31" s="2" t="s">
        <v>21</v>
      </c>
      <c r="D31" s="2"/>
      <c r="E31" s="2"/>
      <c r="F31" s="2"/>
      <c r="G31" s="2"/>
      <c r="H31" s="2"/>
      <c r="I31" s="2"/>
      <c r="J31" s="2"/>
      <c r="K31" s="2"/>
      <c r="L31" s="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2"/>
      <c r="AH31" s="2"/>
      <c r="AI31" s="1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W31" s="168" t="s">
        <v>40</v>
      </c>
      <c r="AX31" s="171"/>
      <c r="AY31" s="172"/>
      <c r="AZ31" s="161">
        <v>1</v>
      </c>
      <c r="BA31" s="17" t="s">
        <v>29</v>
      </c>
      <c r="BB31" s="161">
        <v>0</v>
      </c>
      <c r="BC31" s="17" t="s">
        <v>29</v>
      </c>
      <c r="BD31" s="58">
        <f>AZ31+BB31</f>
        <v>1</v>
      </c>
      <c r="BE31" s="14" t="s">
        <v>29</v>
      </c>
      <c r="BF31" s="35">
        <f>(BD31/BD44)*100</f>
        <v>0.14265335235378032</v>
      </c>
      <c r="BG31" s="14" t="s">
        <v>24</v>
      </c>
      <c r="BT31" s="4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</row>
    <row r="32" spans="1:83" ht="18" customHeight="1" x14ac:dyDescent="0.15">
      <c r="A32" s="2" t="s">
        <v>72</v>
      </c>
      <c r="D32" s="2"/>
      <c r="E32" s="2"/>
      <c r="F32" s="2"/>
      <c r="O32" s="2"/>
      <c r="P32" s="1"/>
      <c r="Q32" s="1"/>
      <c r="R32" s="1"/>
      <c r="S32" s="1"/>
      <c r="T32" s="1"/>
      <c r="U32" s="1"/>
      <c r="V32" s="1"/>
      <c r="W32" s="2"/>
      <c r="X32" s="2" t="s">
        <v>86</v>
      </c>
      <c r="Y32" s="2"/>
      <c r="Z32" s="2"/>
      <c r="AA32" s="2"/>
      <c r="AB32" s="2"/>
      <c r="AC32" s="2"/>
      <c r="AD32" s="2"/>
      <c r="AE32" s="2"/>
      <c r="AF32" s="2"/>
      <c r="AG32" s="136"/>
      <c r="AH32" s="136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V32" s="2"/>
      <c r="AW32" s="168" t="s">
        <v>41</v>
      </c>
      <c r="AX32" s="171"/>
      <c r="AY32" s="172"/>
      <c r="AZ32" s="161">
        <v>4</v>
      </c>
      <c r="BA32" s="17" t="s">
        <v>29</v>
      </c>
      <c r="BB32" s="161">
        <v>38</v>
      </c>
      <c r="BC32" s="17" t="s">
        <v>29</v>
      </c>
      <c r="BD32" s="37">
        <f t="shared" ref="BD32:BD43" si="7">AZ32+BB32</f>
        <v>42</v>
      </c>
      <c r="BE32" s="14" t="s">
        <v>29</v>
      </c>
      <c r="BF32" s="35">
        <f>(BD32/BD44)*100</f>
        <v>5.9914407988587728</v>
      </c>
      <c r="BG32" s="14" t="s">
        <v>24</v>
      </c>
      <c r="BT32" s="4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</row>
    <row r="33" spans="1:83" ht="17.25" customHeight="1" x14ac:dyDescent="0.15">
      <c r="B33" s="196" t="s">
        <v>0</v>
      </c>
      <c r="C33" s="197"/>
      <c r="D33" s="198"/>
      <c r="E33" s="199">
        <f>(H12/N12)</f>
        <v>1.2159090909090908</v>
      </c>
      <c r="F33" s="200"/>
      <c r="G33" s="14" t="s">
        <v>3</v>
      </c>
      <c r="O33" s="10"/>
      <c r="W33" s="1"/>
      <c r="X33" s="220" t="s">
        <v>17</v>
      </c>
      <c r="Y33" s="221"/>
      <c r="Z33" s="222"/>
      <c r="AA33" s="220" t="s">
        <v>14</v>
      </c>
      <c r="AB33" s="221"/>
      <c r="AC33" s="221"/>
      <c r="AD33" s="222"/>
      <c r="AE33" s="220" t="s">
        <v>15</v>
      </c>
      <c r="AF33" s="221"/>
      <c r="AG33" s="221"/>
      <c r="AH33" s="222"/>
      <c r="AI33" s="2"/>
      <c r="AJ33" s="220" t="s">
        <v>8</v>
      </c>
      <c r="AK33" s="221"/>
      <c r="AL33" s="222"/>
      <c r="AM33" s="220" t="s">
        <v>14</v>
      </c>
      <c r="AN33" s="221"/>
      <c r="AO33" s="221"/>
      <c r="AP33" s="222"/>
      <c r="AQ33" s="220" t="s">
        <v>15</v>
      </c>
      <c r="AR33" s="221"/>
      <c r="AS33" s="221"/>
      <c r="AT33" s="222"/>
      <c r="AV33" s="5"/>
      <c r="AW33" s="168" t="s">
        <v>42</v>
      </c>
      <c r="AX33" s="169"/>
      <c r="AY33" s="170"/>
      <c r="AZ33" s="161">
        <v>16</v>
      </c>
      <c r="BA33" s="17" t="s">
        <v>29</v>
      </c>
      <c r="BB33" s="161">
        <v>26</v>
      </c>
      <c r="BC33" s="17" t="s">
        <v>29</v>
      </c>
      <c r="BD33" s="37">
        <f t="shared" si="7"/>
        <v>42</v>
      </c>
      <c r="BE33" s="14" t="s">
        <v>29</v>
      </c>
      <c r="BF33" s="35">
        <f>(BD33/BD44)*100</f>
        <v>5.9914407988587728</v>
      </c>
      <c r="BG33" s="14" t="s">
        <v>24</v>
      </c>
      <c r="BT33" s="2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</row>
    <row r="34" spans="1:83" ht="17.25" x14ac:dyDescent="0.15">
      <c r="B34" s="201" t="s">
        <v>11</v>
      </c>
      <c r="C34" s="202"/>
      <c r="D34" s="203"/>
      <c r="E34" s="204">
        <f>(H13/N13)</f>
        <v>1.9914772727272727</v>
      </c>
      <c r="F34" s="205"/>
      <c r="G34" s="104" t="s">
        <v>3</v>
      </c>
      <c r="O34" s="10"/>
      <c r="W34" s="1"/>
      <c r="X34" s="223">
        <v>0.375</v>
      </c>
      <c r="Y34" s="224"/>
      <c r="Z34" s="225"/>
      <c r="AA34" s="154">
        <v>2</v>
      </c>
      <c r="AB34" s="14" t="s">
        <v>3</v>
      </c>
      <c r="AC34" s="34">
        <f>(AA34/D15)*100</f>
        <v>13.333333333333334</v>
      </c>
      <c r="AD34" s="14" t="s">
        <v>5</v>
      </c>
      <c r="AE34" s="154">
        <v>2</v>
      </c>
      <c r="AF34" s="18" t="s">
        <v>4</v>
      </c>
      <c r="AG34" s="35">
        <f>(AE34/J15)*100</f>
        <v>13.333333333333334</v>
      </c>
      <c r="AH34" s="14" t="s">
        <v>5</v>
      </c>
      <c r="AI34" s="1"/>
      <c r="AJ34" s="223">
        <v>0.4375</v>
      </c>
      <c r="AK34" s="224"/>
      <c r="AL34" s="225"/>
      <c r="AM34" s="154">
        <v>0</v>
      </c>
      <c r="AN34" s="14" t="s">
        <v>3</v>
      </c>
      <c r="AO34" s="34">
        <f>(AM34/F15)*100</f>
        <v>0</v>
      </c>
      <c r="AP34" s="14" t="s">
        <v>5</v>
      </c>
      <c r="AQ34" s="154">
        <v>0</v>
      </c>
      <c r="AR34" s="18" t="s">
        <v>4</v>
      </c>
      <c r="AS34" s="35">
        <f>(AQ34/L15)*100</f>
        <v>0</v>
      </c>
      <c r="AT34" s="14" t="s">
        <v>5</v>
      </c>
      <c r="AV34" s="4"/>
      <c r="AW34" s="168" t="s">
        <v>43</v>
      </c>
      <c r="AX34" s="169"/>
      <c r="AY34" s="170"/>
      <c r="AZ34" s="160">
        <v>182</v>
      </c>
      <c r="BA34" s="105" t="s">
        <v>29</v>
      </c>
      <c r="BB34" s="160">
        <v>151</v>
      </c>
      <c r="BC34" s="105" t="s">
        <v>29</v>
      </c>
      <c r="BD34" s="37">
        <f t="shared" si="7"/>
        <v>333</v>
      </c>
      <c r="BE34" s="14" t="s">
        <v>29</v>
      </c>
      <c r="BF34" s="35">
        <f>(BD34/BD44)*100</f>
        <v>47.503566333808841</v>
      </c>
      <c r="BG34" s="14" t="s">
        <v>24</v>
      </c>
      <c r="BT34" s="2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</row>
    <row r="35" spans="1:83" ht="18" customHeight="1" x14ac:dyDescent="0.15">
      <c r="B35" s="196" t="s">
        <v>1</v>
      </c>
      <c r="C35" s="197"/>
      <c r="D35" s="198"/>
      <c r="E35" s="199">
        <f>(H14/N14)</f>
        <v>1.0526315789473684</v>
      </c>
      <c r="F35" s="200"/>
      <c r="G35" s="14" t="s">
        <v>3</v>
      </c>
      <c r="O35" s="10"/>
      <c r="W35" s="1"/>
      <c r="X35" s="217">
        <v>0.41666666666666669</v>
      </c>
      <c r="Y35" s="218"/>
      <c r="Z35" s="219"/>
      <c r="AA35" s="155">
        <v>11</v>
      </c>
      <c r="AB35" s="104" t="s">
        <v>3</v>
      </c>
      <c r="AC35" s="110">
        <f>(AA35/D15)*100</f>
        <v>73.333333333333329</v>
      </c>
      <c r="AD35" s="104" t="s">
        <v>5</v>
      </c>
      <c r="AE35" s="155">
        <v>11</v>
      </c>
      <c r="AF35" s="105" t="s">
        <v>4</v>
      </c>
      <c r="AG35" s="111">
        <f>(AE35/J15)*100</f>
        <v>73.333333333333329</v>
      </c>
      <c r="AH35" s="104" t="s">
        <v>5</v>
      </c>
      <c r="AI35" s="1"/>
      <c r="AJ35" s="217">
        <v>0.47916666666666669</v>
      </c>
      <c r="AK35" s="218"/>
      <c r="AL35" s="219"/>
      <c r="AM35" s="155">
        <v>0</v>
      </c>
      <c r="AN35" s="104" t="s">
        <v>3</v>
      </c>
      <c r="AO35" s="110">
        <f>(AM35/F15)*100</f>
        <v>0</v>
      </c>
      <c r="AP35" s="104" t="s">
        <v>5</v>
      </c>
      <c r="AQ35" s="155">
        <v>0</v>
      </c>
      <c r="AR35" s="105" t="s">
        <v>4</v>
      </c>
      <c r="AS35" s="111">
        <f>(AQ35/L15)*100</f>
        <v>0</v>
      </c>
      <c r="AT35" s="104" t="s">
        <v>5</v>
      </c>
      <c r="AV35" s="4"/>
      <c r="AW35" s="168" t="s">
        <v>44</v>
      </c>
      <c r="AX35" s="169"/>
      <c r="AY35" s="170"/>
      <c r="AZ35" s="161">
        <v>71</v>
      </c>
      <c r="BA35" s="17" t="s">
        <v>29</v>
      </c>
      <c r="BB35" s="161">
        <v>69</v>
      </c>
      <c r="BC35" s="17" t="s">
        <v>29</v>
      </c>
      <c r="BD35" s="37">
        <f t="shared" si="7"/>
        <v>140</v>
      </c>
      <c r="BE35" s="14" t="s">
        <v>29</v>
      </c>
      <c r="BF35" s="35">
        <f>(BD35/BD44)*100</f>
        <v>19.971469329529242</v>
      </c>
      <c r="BG35" s="14" t="s">
        <v>24</v>
      </c>
      <c r="BT35" s="2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</row>
    <row r="36" spans="1:83" ht="18" thickBot="1" x14ac:dyDescent="0.2">
      <c r="B36" s="206" t="s">
        <v>2</v>
      </c>
      <c r="C36" s="207"/>
      <c r="D36" s="208"/>
      <c r="E36" s="209">
        <f>(H15/N15)</f>
        <v>1</v>
      </c>
      <c r="F36" s="210"/>
      <c r="G36" s="26" t="s">
        <v>3</v>
      </c>
      <c r="O36" s="10"/>
      <c r="W36" s="1"/>
      <c r="X36" s="223">
        <v>0.58333333333333337</v>
      </c>
      <c r="Y36" s="224"/>
      <c r="Z36" s="225"/>
      <c r="AA36" s="154">
        <v>2</v>
      </c>
      <c r="AB36" s="14" t="s">
        <v>3</v>
      </c>
      <c r="AC36" s="34">
        <f>(AA36/D15)*100</f>
        <v>13.333333333333334</v>
      </c>
      <c r="AD36" s="14" t="s">
        <v>5</v>
      </c>
      <c r="AE36" s="154">
        <v>2</v>
      </c>
      <c r="AF36" s="17" t="s">
        <v>4</v>
      </c>
      <c r="AG36" s="35">
        <f>(AE36/J15)*100</f>
        <v>13.333333333333334</v>
      </c>
      <c r="AH36" s="14" t="s">
        <v>5</v>
      </c>
      <c r="AI36" s="1"/>
      <c r="AJ36" s="223">
        <v>0.625</v>
      </c>
      <c r="AK36" s="224"/>
      <c r="AL36" s="225"/>
      <c r="AM36" s="154">
        <v>0</v>
      </c>
      <c r="AN36" s="14" t="s">
        <v>3</v>
      </c>
      <c r="AO36" s="34">
        <f>(AM36/F15)*100</f>
        <v>0</v>
      </c>
      <c r="AP36" s="14" t="s">
        <v>5</v>
      </c>
      <c r="AQ36" s="154">
        <v>0</v>
      </c>
      <c r="AR36" s="17" t="s">
        <v>4</v>
      </c>
      <c r="AS36" s="35">
        <f>(AQ36/L15)*100</f>
        <v>0</v>
      </c>
      <c r="AT36" s="14" t="s">
        <v>5</v>
      </c>
      <c r="AV36" s="2"/>
      <c r="AW36" s="168" t="s">
        <v>45</v>
      </c>
      <c r="AX36" s="169"/>
      <c r="AY36" s="170"/>
      <c r="AZ36" s="161">
        <v>0</v>
      </c>
      <c r="BA36" s="17" t="s">
        <v>29</v>
      </c>
      <c r="BB36" s="161">
        <v>0</v>
      </c>
      <c r="BC36" s="17" t="s">
        <v>29</v>
      </c>
      <c r="BD36" s="37">
        <f t="shared" si="7"/>
        <v>0</v>
      </c>
      <c r="BE36" s="14" t="s">
        <v>29</v>
      </c>
      <c r="BF36" s="35">
        <f>(BD36/BD44)*100</f>
        <v>0</v>
      </c>
      <c r="BG36" s="14" t="s">
        <v>24</v>
      </c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</row>
    <row r="37" spans="1:83" ht="18" thickTop="1" x14ac:dyDescent="0.15">
      <c r="B37" s="211" t="s">
        <v>6</v>
      </c>
      <c r="C37" s="212"/>
      <c r="D37" s="213"/>
      <c r="E37" s="214">
        <f>(H16/N16)</f>
        <v>1.776842105263158</v>
      </c>
      <c r="F37" s="215"/>
      <c r="G37" s="27" t="s">
        <v>3</v>
      </c>
      <c r="O37" s="10"/>
      <c r="W37" s="1"/>
      <c r="X37" s="223">
        <v>0.66666666666666663</v>
      </c>
      <c r="Y37" s="224"/>
      <c r="Z37" s="225"/>
      <c r="AA37" s="154">
        <v>0</v>
      </c>
      <c r="AB37" s="14" t="s">
        <v>3</v>
      </c>
      <c r="AC37" s="34">
        <f>(AA37/D15)*100</f>
        <v>0</v>
      </c>
      <c r="AD37" s="14" t="s">
        <v>5</v>
      </c>
      <c r="AE37" s="154">
        <v>0</v>
      </c>
      <c r="AF37" s="17" t="s">
        <v>4</v>
      </c>
      <c r="AG37" s="35">
        <f>(AE37/J15)*100</f>
        <v>0</v>
      </c>
      <c r="AH37" s="14" t="s">
        <v>5</v>
      </c>
      <c r="AI37" s="1"/>
      <c r="AJ37" s="217">
        <v>0.6875</v>
      </c>
      <c r="AK37" s="218"/>
      <c r="AL37" s="219"/>
      <c r="AM37" s="155">
        <v>1</v>
      </c>
      <c r="AN37" s="104" t="s">
        <v>3</v>
      </c>
      <c r="AO37" s="110">
        <f>(AM37/F15)*100</f>
        <v>100</v>
      </c>
      <c r="AP37" s="104" t="s">
        <v>5</v>
      </c>
      <c r="AQ37" s="155">
        <v>1</v>
      </c>
      <c r="AR37" s="105" t="s">
        <v>4</v>
      </c>
      <c r="AS37" s="111">
        <f>(AQ37/L15)*100</f>
        <v>100</v>
      </c>
      <c r="AT37" s="104" t="s">
        <v>5</v>
      </c>
      <c r="AV37" s="2"/>
      <c r="AW37" s="168" t="s">
        <v>46</v>
      </c>
      <c r="AX37" s="169"/>
      <c r="AY37" s="170"/>
      <c r="AZ37" s="161">
        <v>0</v>
      </c>
      <c r="BA37" s="17" t="s">
        <v>29</v>
      </c>
      <c r="BB37" s="161">
        <v>0</v>
      </c>
      <c r="BC37" s="17" t="s">
        <v>29</v>
      </c>
      <c r="BD37" s="37">
        <f t="shared" si="7"/>
        <v>0</v>
      </c>
      <c r="BE37" s="14" t="s">
        <v>29</v>
      </c>
      <c r="BF37" s="35">
        <f>(BD37/BD44)*100</f>
        <v>0</v>
      </c>
      <c r="BG37" s="14" t="s">
        <v>24</v>
      </c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</row>
    <row r="38" spans="1:83" ht="17.25" x14ac:dyDescent="0.15">
      <c r="A38" s="3"/>
      <c r="B38" s="3"/>
      <c r="D38" s="3"/>
      <c r="G38" s="52" t="s">
        <v>19</v>
      </c>
      <c r="O38" s="2"/>
      <c r="P38" s="2"/>
      <c r="Q38" s="2"/>
      <c r="R38" s="2"/>
      <c r="S38" s="2"/>
      <c r="T38" s="2"/>
      <c r="U38" s="2"/>
      <c r="V38" s="2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2"/>
      <c r="AH38" s="2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V38" s="2"/>
      <c r="AW38" s="168" t="s">
        <v>47</v>
      </c>
      <c r="AX38" s="169"/>
      <c r="AY38" s="170"/>
      <c r="AZ38" s="161">
        <v>0</v>
      </c>
      <c r="BA38" s="17" t="s">
        <v>29</v>
      </c>
      <c r="BB38" s="161">
        <v>0</v>
      </c>
      <c r="BC38" s="17" t="s">
        <v>29</v>
      </c>
      <c r="BD38" s="37">
        <f t="shared" si="7"/>
        <v>0</v>
      </c>
      <c r="BE38" s="14" t="s">
        <v>29</v>
      </c>
      <c r="BF38" s="35">
        <f>(BD38/BD44)*100</f>
        <v>0</v>
      </c>
      <c r="BG38" s="14" t="s">
        <v>24</v>
      </c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</row>
    <row r="39" spans="1:83" ht="17.25" x14ac:dyDescent="0.1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4"/>
      <c r="N39" s="2"/>
      <c r="O39" s="2"/>
      <c r="P39" s="2"/>
      <c r="Q39" s="2"/>
      <c r="R39" s="2"/>
      <c r="S39" s="2"/>
      <c r="T39" s="2"/>
      <c r="U39" s="2"/>
      <c r="V39" s="2"/>
      <c r="W39" s="137" t="s">
        <v>53</v>
      </c>
      <c r="X39" s="136"/>
      <c r="Y39" s="136"/>
      <c r="Z39" s="136"/>
      <c r="AA39" s="136"/>
      <c r="AB39" s="136"/>
      <c r="AC39" s="136"/>
      <c r="AD39" s="136"/>
      <c r="AE39" s="136"/>
      <c r="AF39" s="136"/>
      <c r="AG39" s="1"/>
      <c r="AH39" s="1"/>
      <c r="AI39" s="72" t="s">
        <v>87</v>
      </c>
      <c r="AL39" s="136"/>
      <c r="AM39" s="136"/>
      <c r="AN39" s="136"/>
      <c r="AO39" s="136"/>
      <c r="AP39" s="136"/>
      <c r="AQ39" s="136"/>
      <c r="AR39" s="136"/>
      <c r="AS39" s="1"/>
      <c r="AT39" s="1"/>
      <c r="AV39" s="1"/>
      <c r="AW39" s="168" t="s">
        <v>48</v>
      </c>
      <c r="AX39" s="169"/>
      <c r="AY39" s="170"/>
      <c r="AZ39" s="161">
        <v>3</v>
      </c>
      <c r="BA39" s="17" t="s">
        <v>29</v>
      </c>
      <c r="BB39" s="161">
        <v>13</v>
      </c>
      <c r="BC39" s="17" t="s">
        <v>29</v>
      </c>
      <c r="BD39" s="37">
        <f t="shared" si="7"/>
        <v>16</v>
      </c>
      <c r="BE39" s="14" t="s">
        <v>29</v>
      </c>
      <c r="BF39" s="35">
        <f>(BD39/BD44)*100</f>
        <v>2.2824536376604851</v>
      </c>
      <c r="BG39" s="14" t="s">
        <v>24</v>
      </c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</row>
    <row r="40" spans="1:83" ht="17.25" x14ac:dyDescent="0.15">
      <c r="A40" s="2" t="s">
        <v>71</v>
      </c>
      <c r="E40" s="2"/>
      <c r="F40" s="2"/>
      <c r="G40" s="2"/>
      <c r="H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W40" s="137"/>
      <c r="X40" s="16"/>
      <c r="Y40" s="243" t="s">
        <v>14</v>
      </c>
      <c r="Z40" s="221"/>
      <c r="AA40" s="221"/>
      <c r="AB40" s="244"/>
      <c r="AC40" s="220" t="s">
        <v>15</v>
      </c>
      <c r="AD40" s="221"/>
      <c r="AE40" s="221"/>
      <c r="AF40" s="244"/>
      <c r="AG40" s="1"/>
      <c r="AH40" s="1"/>
      <c r="AJ40" s="133" t="s">
        <v>0</v>
      </c>
      <c r="AK40" s="19"/>
      <c r="AL40" s="13"/>
      <c r="AM40" s="55">
        <v>0</v>
      </c>
      <c r="AN40" s="14" t="s">
        <v>16</v>
      </c>
      <c r="AO40" s="7"/>
      <c r="AP40" s="7"/>
      <c r="AQ40" s="7"/>
      <c r="AR40" s="132"/>
      <c r="AS40" s="1"/>
      <c r="AT40" s="1"/>
      <c r="AV40" s="1"/>
      <c r="AW40" s="168" t="s">
        <v>49</v>
      </c>
      <c r="AX40" s="169"/>
      <c r="AY40" s="170"/>
      <c r="AZ40" s="161">
        <v>62</v>
      </c>
      <c r="BA40" s="17" t="s">
        <v>29</v>
      </c>
      <c r="BB40" s="161">
        <v>58</v>
      </c>
      <c r="BC40" s="17" t="s">
        <v>29</v>
      </c>
      <c r="BD40" s="37">
        <f t="shared" si="7"/>
        <v>120</v>
      </c>
      <c r="BE40" s="14" t="s">
        <v>29</v>
      </c>
      <c r="BF40" s="35">
        <f>(BD40/BD44)*100</f>
        <v>17.118402282453637</v>
      </c>
      <c r="BG40" s="14" t="s">
        <v>24</v>
      </c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</row>
    <row r="41" spans="1:83" ht="17.25" x14ac:dyDescent="0.15">
      <c r="A41" s="10"/>
      <c r="B41" s="196" t="s">
        <v>0</v>
      </c>
      <c r="C41" s="197"/>
      <c r="D41" s="198"/>
      <c r="E41" s="258">
        <f>(N12/(B7*8)*100)</f>
        <v>7.8014184397163122</v>
      </c>
      <c r="F41" s="259"/>
      <c r="G41" s="14" t="s">
        <v>5</v>
      </c>
      <c r="H41" s="10"/>
      <c r="X41" s="71" t="s">
        <v>78</v>
      </c>
      <c r="Y41" s="158">
        <v>139</v>
      </c>
      <c r="Z41" s="14" t="s">
        <v>3</v>
      </c>
      <c r="AA41" s="34">
        <f>(Y41/H16)*100</f>
        <v>16.469194312796208</v>
      </c>
      <c r="AB41" s="14" t="s">
        <v>13</v>
      </c>
      <c r="AC41" s="154">
        <v>83</v>
      </c>
      <c r="AD41" s="18" t="s">
        <v>4</v>
      </c>
      <c r="AE41" s="35">
        <f>(AC41/N16)*100</f>
        <v>17.473684210526315</v>
      </c>
      <c r="AF41" s="14" t="s">
        <v>13</v>
      </c>
      <c r="AG41" s="1"/>
      <c r="AH41" s="1"/>
      <c r="AJ41" s="134" t="s">
        <v>83</v>
      </c>
      <c r="AK41" s="116"/>
      <c r="AL41" s="117"/>
      <c r="AM41" s="155">
        <v>22</v>
      </c>
      <c r="AN41" s="104" t="s">
        <v>16</v>
      </c>
      <c r="AO41" s="5"/>
      <c r="AP41" s="5"/>
      <c r="AQ41" s="5"/>
      <c r="AR41" s="5"/>
      <c r="AS41" s="1"/>
      <c r="AT41" s="1"/>
      <c r="AV41" s="1"/>
      <c r="AW41" s="168" t="s">
        <v>58</v>
      </c>
      <c r="AX41" s="169"/>
      <c r="AY41" s="170"/>
      <c r="AZ41" s="161">
        <v>0</v>
      </c>
      <c r="BA41" s="17" t="s">
        <v>29</v>
      </c>
      <c r="BB41" s="161">
        <v>0</v>
      </c>
      <c r="BC41" s="17" t="s">
        <v>29</v>
      </c>
      <c r="BD41" s="37">
        <f t="shared" si="7"/>
        <v>0</v>
      </c>
      <c r="BE41" s="14" t="s">
        <v>29</v>
      </c>
      <c r="BF41" s="35">
        <f>(BD41/BD44)*100</f>
        <v>0</v>
      </c>
      <c r="BG41" s="14" t="s">
        <v>24</v>
      </c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</row>
    <row r="42" spans="1:83" ht="17.25" x14ac:dyDescent="0.15">
      <c r="A42" s="10"/>
      <c r="B42" s="201" t="s">
        <v>23</v>
      </c>
      <c r="C42" s="202"/>
      <c r="D42" s="203"/>
      <c r="E42" s="260">
        <f>(N13/(B7*8)*100)</f>
        <v>31.205673758865249</v>
      </c>
      <c r="F42" s="261"/>
      <c r="G42" s="104" t="s">
        <v>5</v>
      </c>
      <c r="H42" s="10"/>
      <c r="X42" s="71" t="s">
        <v>79</v>
      </c>
      <c r="Y42" s="158">
        <v>138</v>
      </c>
      <c r="Z42" s="14" t="s">
        <v>3</v>
      </c>
      <c r="AA42" s="34">
        <f>(Y42/H16)*100</f>
        <v>16.350710900473935</v>
      </c>
      <c r="AB42" s="14" t="s">
        <v>13</v>
      </c>
      <c r="AC42" s="154">
        <v>86</v>
      </c>
      <c r="AD42" s="17" t="s">
        <v>4</v>
      </c>
      <c r="AE42" s="35">
        <f>(AC42/N16)*100</f>
        <v>18.10526315789474</v>
      </c>
      <c r="AF42" s="14" t="s">
        <v>13</v>
      </c>
      <c r="AG42" s="1"/>
      <c r="AH42" s="1"/>
      <c r="AI42" s="4"/>
      <c r="AJ42" s="133" t="s">
        <v>1</v>
      </c>
      <c r="AK42" s="19"/>
      <c r="AL42" s="13"/>
      <c r="AM42" s="55">
        <v>0</v>
      </c>
      <c r="AN42" s="14" t="s">
        <v>16</v>
      </c>
      <c r="AO42" s="5"/>
      <c r="AP42" s="5"/>
      <c r="AQ42" s="5"/>
      <c r="AR42" s="5"/>
      <c r="AS42" s="1"/>
      <c r="AT42" s="1"/>
      <c r="AV42" s="1"/>
      <c r="AW42" s="168" t="s">
        <v>51</v>
      </c>
      <c r="AX42" s="169"/>
      <c r="AY42" s="170"/>
      <c r="AZ42" s="161">
        <v>0</v>
      </c>
      <c r="BA42" s="17" t="s">
        <v>29</v>
      </c>
      <c r="BB42" s="161">
        <v>0</v>
      </c>
      <c r="BC42" s="17" t="s">
        <v>29</v>
      </c>
      <c r="BD42" s="37">
        <f t="shared" si="7"/>
        <v>0</v>
      </c>
      <c r="BE42" s="14" t="s">
        <v>29</v>
      </c>
      <c r="BF42" s="35">
        <f>(BD42/BD44)*100</f>
        <v>0</v>
      </c>
      <c r="BG42" s="14" t="s">
        <v>24</v>
      </c>
      <c r="BT42" s="1"/>
    </row>
    <row r="43" spans="1:83" ht="18" thickBot="1" x14ac:dyDescent="0.2">
      <c r="A43" s="10"/>
      <c r="B43" s="196" t="s">
        <v>1</v>
      </c>
      <c r="C43" s="197"/>
      <c r="D43" s="198"/>
      <c r="E43" s="258">
        <f>(N14/(B7*8)*100)</f>
        <v>1.6843971631205674</v>
      </c>
      <c r="F43" s="259"/>
      <c r="G43" s="14" t="s">
        <v>5</v>
      </c>
      <c r="H43" s="10"/>
      <c r="X43" s="71" t="s">
        <v>80</v>
      </c>
      <c r="Y43" s="158">
        <v>232</v>
      </c>
      <c r="Z43" s="14" t="s">
        <v>3</v>
      </c>
      <c r="AA43" s="34">
        <f>(Y43/H16)*100</f>
        <v>27.488151658767773</v>
      </c>
      <c r="AB43" s="14" t="s">
        <v>13</v>
      </c>
      <c r="AC43" s="154">
        <v>116</v>
      </c>
      <c r="AD43" s="17" t="s">
        <v>4</v>
      </c>
      <c r="AE43" s="35">
        <f>(AC43/N16)*100</f>
        <v>24.421052631578945</v>
      </c>
      <c r="AF43" s="14" t="s">
        <v>13</v>
      </c>
      <c r="AG43" s="1"/>
      <c r="AH43" s="1"/>
      <c r="AI43" s="4"/>
      <c r="AJ43" s="28" t="s">
        <v>2</v>
      </c>
      <c r="AK43" s="22"/>
      <c r="AL43" s="29"/>
      <c r="AM43" s="56">
        <v>0</v>
      </c>
      <c r="AN43" s="26" t="s">
        <v>16</v>
      </c>
      <c r="AO43" s="5"/>
      <c r="AP43" s="5"/>
      <c r="AQ43" s="5"/>
      <c r="AR43" s="5"/>
      <c r="AS43" s="1"/>
      <c r="AT43" s="1"/>
      <c r="AV43" s="1"/>
      <c r="AW43" s="168" t="s">
        <v>52</v>
      </c>
      <c r="AX43" s="169"/>
      <c r="AY43" s="170"/>
      <c r="AZ43" s="162">
        <v>3</v>
      </c>
      <c r="BA43" s="23" t="s">
        <v>29</v>
      </c>
      <c r="BB43" s="162">
        <v>4</v>
      </c>
      <c r="BC43" s="23" t="s">
        <v>29</v>
      </c>
      <c r="BD43" s="38">
        <f t="shared" si="7"/>
        <v>7</v>
      </c>
      <c r="BE43" s="26" t="s">
        <v>29</v>
      </c>
      <c r="BF43" s="36">
        <f>(BD43/BD44)*100</f>
        <v>0.99857346647646217</v>
      </c>
      <c r="BG43" s="26" t="s">
        <v>24</v>
      </c>
      <c r="BT43" s="1"/>
    </row>
    <row r="44" spans="1:83" ht="18.75" thickTop="1" thickBot="1" x14ac:dyDescent="0.2">
      <c r="A44" s="10"/>
      <c r="B44" s="206" t="s">
        <v>2</v>
      </c>
      <c r="C44" s="207"/>
      <c r="D44" s="208"/>
      <c r="E44" s="262">
        <f>(N15/(B7*8)*100)</f>
        <v>1.4184397163120568</v>
      </c>
      <c r="F44" s="263"/>
      <c r="G44" s="26" t="s">
        <v>5</v>
      </c>
      <c r="H44" s="10"/>
      <c r="X44" s="71" t="s">
        <v>81</v>
      </c>
      <c r="Y44" s="158">
        <v>148</v>
      </c>
      <c r="Z44" s="14" t="s">
        <v>3</v>
      </c>
      <c r="AA44" s="34">
        <f>(Y44/H16)*100</f>
        <v>17.535545023696685</v>
      </c>
      <c r="AB44" s="14" t="s">
        <v>13</v>
      </c>
      <c r="AC44" s="154">
        <v>89</v>
      </c>
      <c r="AD44" s="17" t="s">
        <v>4</v>
      </c>
      <c r="AE44" s="35">
        <f>(AC44/N16)*100</f>
        <v>18.736842105263158</v>
      </c>
      <c r="AF44" s="14" t="s">
        <v>13</v>
      </c>
      <c r="AG44" s="1"/>
      <c r="AH44" s="1"/>
      <c r="AI44" s="2"/>
      <c r="AJ44" s="135" t="s">
        <v>6</v>
      </c>
      <c r="AK44" s="30"/>
      <c r="AL44" s="31"/>
      <c r="AM44" s="57">
        <f>SUM(AM40:AM43)</f>
        <v>22</v>
      </c>
      <c r="AN44" s="27" t="s">
        <v>16</v>
      </c>
      <c r="AP44" s="5"/>
      <c r="AQ44" s="5"/>
      <c r="AR44" s="5"/>
      <c r="AS44" s="1"/>
      <c r="AT44" s="1"/>
      <c r="AV44" s="1"/>
      <c r="AW44" s="193" t="s">
        <v>22</v>
      </c>
      <c r="AX44" s="194"/>
      <c r="AY44" s="194"/>
      <c r="AZ44" s="94">
        <f>SUM(AZ31:AZ43)</f>
        <v>342</v>
      </c>
      <c r="BA44" s="23" t="s">
        <v>29</v>
      </c>
      <c r="BB44" s="94">
        <f>SUM(BB31:BB43)</f>
        <v>359</v>
      </c>
      <c r="BC44" s="23" t="s">
        <v>29</v>
      </c>
      <c r="BD44" s="41">
        <f>SUM(BD31:BD43)</f>
        <v>701</v>
      </c>
      <c r="BE44" s="23" t="s">
        <v>29</v>
      </c>
      <c r="BF44" s="81"/>
      <c r="BG44" s="23"/>
      <c r="BT44" s="1"/>
    </row>
    <row r="45" spans="1:83" ht="18" thickTop="1" x14ac:dyDescent="0.15">
      <c r="A45" s="15"/>
      <c r="B45" s="211" t="s">
        <v>6</v>
      </c>
      <c r="C45" s="212"/>
      <c r="D45" s="213"/>
      <c r="E45" s="264">
        <f>(N16/(B7*32)*100)</f>
        <v>10.527482269503546</v>
      </c>
      <c r="F45" s="265"/>
      <c r="G45" s="27" t="s">
        <v>5</v>
      </c>
      <c r="H45" s="10"/>
      <c r="X45" s="113" t="s">
        <v>82</v>
      </c>
      <c r="Y45" s="159">
        <v>187</v>
      </c>
      <c r="Z45" s="104" t="s">
        <v>3</v>
      </c>
      <c r="AA45" s="110">
        <f>(Y45/H16)*100</f>
        <v>22.156398104265403</v>
      </c>
      <c r="AB45" s="104" t="s">
        <v>13</v>
      </c>
      <c r="AC45" s="155">
        <v>101</v>
      </c>
      <c r="AD45" s="105" t="s">
        <v>4</v>
      </c>
      <c r="AE45" s="111">
        <f>(AC45/N16)*100</f>
        <v>21.263157894736842</v>
      </c>
      <c r="AF45" s="104" t="s">
        <v>13</v>
      </c>
      <c r="AG45" s="1"/>
      <c r="AH45" s="1"/>
      <c r="AI45" s="2"/>
      <c r="AJ45" s="46" t="s">
        <v>57</v>
      </c>
      <c r="AK45" s="2"/>
      <c r="AL45" s="2"/>
      <c r="AM45" s="2"/>
      <c r="AN45" s="2"/>
      <c r="AO45" s="2"/>
      <c r="AP45" s="2"/>
      <c r="AQ45" s="2"/>
      <c r="AR45" s="2"/>
      <c r="AS45" s="1"/>
      <c r="AT45" s="1"/>
      <c r="BT45" s="1"/>
    </row>
    <row r="46" spans="1:83" ht="17.25" x14ac:dyDescent="0.15">
      <c r="B46" s="3"/>
      <c r="C46" s="3"/>
      <c r="D46" s="3"/>
      <c r="E46" s="3"/>
      <c r="G46" s="52" t="s">
        <v>20</v>
      </c>
      <c r="H46" s="2"/>
      <c r="Z46" s="2"/>
      <c r="AA46" s="2"/>
      <c r="AB46" s="2"/>
      <c r="AC46" s="2"/>
      <c r="AD46" s="2"/>
      <c r="AE46" s="2"/>
      <c r="AF46" s="2"/>
      <c r="AG46" s="2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I46" s="61"/>
      <c r="BT46" s="1"/>
    </row>
    <row r="47" spans="1:83" ht="17.25" x14ac:dyDescent="0.15">
      <c r="W47" s="137"/>
      <c r="Z47" s="136"/>
      <c r="AA47" s="136"/>
      <c r="AB47" s="136"/>
      <c r="AC47" s="136"/>
      <c r="AD47" s="136"/>
      <c r="AE47" s="136"/>
      <c r="AF47" s="136"/>
      <c r="AG47" s="2"/>
      <c r="AH47" s="2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T47" s="1"/>
    </row>
    <row r="48" spans="1:83" ht="17.25" x14ac:dyDescent="0.15"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1"/>
      <c r="AI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T48" s="1"/>
    </row>
    <row r="49" spans="23:72" ht="17.25" x14ac:dyDescent="0.15"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T49" s="1"/>
    </row>
    <row r="50" spans="23:72" ht="17.25" x14ac:dyDescent="0.15">
      <c r="W50" s="1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T50" s="1"/>
    </row>
    <row r="51" spans="23:72" ht="17.25" x14ac:dyDescent="0.15">
      <c r="W51" s="1"/>
      <c r="X51" s="1"/>
      <c r="Y51" s="1"/>
      <c r="Z51" s="1"/>
      <c r="AA51" s="1"/>
      <c r="AB51" s="1"/>
      <c r="AC51" s="1"/>
      <c r="AD51" s="1"/>
      <c r="AE51" s="1"/>
      <c r="AF51" s="1"/>
      <c r="AG51" s="2"/>
      <c r="AH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T51" s="1"/>
    </row>
    <row r="52" spans="23:72" ht="14.25" x14ac:dyDescent="0.15"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T52" s="1"/>
    </row>
    <row r="53" spans="23:72" ht="14.25" x14ac:dyDescent="0.15"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V53" s="1"/>
      <c r="BT53" s="1"/>
    </row>
    <row r="54" spans="23:72" ht="14.25" x14ac:dyDescent="0.15"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V54" s="1"/>
      <c r="BT54" s="1"/>
    </row>
    <row r="55" spans="23:72" ht="14.25" x14ac:dyDescent="0.15"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V55" s="1"/>
    </row>
    <row r="56" spans="23:72" ht="14.25" x14ac:dyDescent="0.15"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V56" s="1"/>
    </row>
    <row r="57" spans="23:72" ht="14.25" x14ac:dyDescent="0.15"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V57" s="1"/>
    </row>
    <row r="58" spans="23:72" ht="14.25" x14ac:dyDescent="0.15"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23:72" ht="14.25" x14ac:dyDescent="0.15"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23:72" ht="14.25" x14ac:dyDescent="0.15"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23:72" ht="14.25" x14ac:dyDescent="0.15"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23:72" ht="14.25" x14ac:dyDescent="0.15"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23:72" ht="14.25" x14ac:dyDescent="0.15"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23:72" ht="14.25" x14ac:dyDescent="0.15"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23:33" ht="14.25" x14ac:dyDescent="0.15"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23:33" ht="14.25" x14ac:dyDescent="0.15"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23:33" ht="14.25" x14ac:dyDescent="0.15"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23:33" ht="14.25" x14ac:dyDescent="0.15">
      <c r="W68" s="1"/>
      <c r="AG68" s="1"/>
    </row>
  </sheetData>
  <mergeCells count="175">
    <mergeCell ref="A1:V1"/>
    <mergeCell ref="W3:AH3"/>
    <mergeCell ref="BU3:BW4"/>
    <mergeCell ref="BX3:BY4"/>
    <mergeCell ref="BZ3:CA4"/>
    <mergeCell ref="CB3:CE4"/>
    <mergeCell ref="AZ4:BA5"/>
    <mergeCell ref="BB4:BC5"/>
    <mergeCell ref="BD4:BG5"/>
    <mergeCell ref="X5:Z5"/>
    <mergeCell ref="X6:Z6"/>
    <mergeCell ref="AJ6:AL6"/>
    <mergeCell ref="AW6:AY6"/>
    <mergeCell ref="BU6:BW6"/>
    <mergeCell ref="X7:Z7"/>
    <mergeCell ref="AJ7:AL7"/>
    <mergeCell ref="AW7:AY7"/>
    <mergeCell ref="BU7:BW7"/>
    <mergeCell ref="AA5:AD5"/>
    <mergeCell ref="AE5:AH5"/>
    <mergeCell ref="AJ5:AL5"/>
    <mergeCell ref="AM5:AP5"/>
    <mergeCell ref="AQ5:AT5"/>
    <mergeCell ref="BU5:BW5"/>
    <mergeCell ref="H11:I11"/>
    <mergeCell ref="J11:K11"/>
    <mergeCell ref="L11:M11"/>
    <mergeCell ref="X8:Z8"/>
    <mergeCell ref="AJ8:AL8"/>
    <mergeCell ref="BU8:BW8"/>
    <mergeCell ref="X9:Z9"/>
    <mergeCell ref="AJ9:AL9"/>
    <mergeCell ref="BU9:BW9"/>
    <mergeCell ref="AM12:AP12"/>
    <mergeCell ref="AQ12:AT12"/>
    <mergeCell ref="BU12:BW12"/>
    <mergeCell ref="B13:C13"/>
    <mergeCell ref="X13:Z13"/>
    <mergeCell ref="AJ13:AL13"/>
    <mergeCell ref="BU13:BW13"/>
    <mergeCell ref="N11:O11"/>
    <mergeCell ref="P11:Q11"/>
    <mergeCell ref="R11:S11"/>
    <mergeCell ref="T11:U11"/>
    <mergeCell ref="BU11:BW11"/>
    <mergeCell ref="B12:C12"/>
    <mergeCell ref="X12:Z12"/>
    <mergeCell ref="AA12:AD12"/>
    <mergeCell ref="AE12:AH12"/>
    <mergeCell ref="AJ12:AL12"/>
    <mergeCell ref="B10:C11"/>
    <mergeCell ref="D10:I10"/>
    <mergeCell ref="J10:O10"/>
    <mergeCell ref="P10:U10"/>
    <mergeCell ref="BU10:BW10"/>
    <mergeCell ref="D11:E11"/>
    <mergeCell ref="F11:G11"/>
    <mergeCell ref="B16:C16"/>
    <mergeCell ref="X16:Z16"/>
    <mergeCell ref="AJ16:AL16"/>
    <mergeCell ref="AW16:AY16"/>
    <mergeCell ref="BU16:BW16"/>
    <mergeCell ref="BU17:BW17"/>
    <mergeCell ref="B14:C14"/>
    <mergeCell ref="X14:Z14"/>
    <mergeCell ref="AJ14:AL14"/>
    <mergeCell ref="BU14:BW14"/>
    <mergeCell ref="B15:C15"/>
    <mergeCell ref="X15:Z15"/>
    <mergeCell ref="AJ15:AL15"/>
    <mergeCell ref="BU15:BW15"/>
    <mergeCell ref="BX18:BY19"/>
    <mergeCell ref="BZ18:CA19"/>
    <mergeCell ref="CB18:CE19"/>
    <mergeCell ref="B19:C19"/>
    <mergeCell ref="D19:G19"/>
    <mergeCell ref="X19:Z19"/>
    <mergeCell ref="AA19:AD19"/>
    <mergeCell ref="AE19:AH19"/>
    <mergeCell ref="AJ19:AL19"/>
    <mergeCell ref="X20:Z20"/>
    <mergeCell ref="AJ20:AL20"/>
    <mergeCell ref="BU20:BW20"/>
    <mergeCell ref="X21:Z21"/>
    <mergeCell ref="AJ21:AL21"/>
    <mergeCell ref="AW21:AY21"/>
    <mergeCell ref="BU21:BW21"/>
    <mergeCell ref="AM19:AP19"/>
    <mergeCell ref="AQ19:AT19"/>
    <mergeCell ref="AW19:AY20"/>
    <mergeCell ref="AZ19:BA20"/>
    <mergeCell ref="BB19:BC20"/>
    <mergeCell ref="BD19:BG20"/>
    <mergeCell ref="BU18:BW19"/>
    <mergeCell ref="B22:C22"/>
    <mergeCell ref="X22:Z22"/>
    <mergeCell ref="AJ22:AL22"/>
    <mergeCell ref="AW22:AY22"/>
    <mergeCell ref="BU22:BW22"/>
    <mergeCell ref="X23:Z23"/>
    <mergeCell ref="AJ23:AL23"/>
    <mergeCell ref="AW23:AY23"/>
    <mergeCell ref="BU23:BW23"/>
    <mergeCell ref="AW24:AY24"/>
    <mergeCell ref="AW25:AY25"/>
    <mergeCell ref="X26:Z26"/>
    <mergeCell ref="AA26:AD26"/>
    <mergeCell ref="AE26:AH26"/>
    <mergeCell ref="AJ26:AL26"/>
    <mergeCell ref="AM26:AP26"/>
    <mergeCell ref="AQ26:AT26"/>
    <mergeCell ref="AW26:AY26"/>
    <mergeCell ref="AZ29:BA30"/>
    <mergeCell ref="BB29:BC30"/>
    <mergeCell ref="BD29:BG30"/>
    <mergeCell ref="X30:Z30"/>
    <mergeCell ref="AJ30:AL30"/>
    <mergeCell ref="AW31:AY31"/>
    <mergeCell ref="X27:Z27"/>
    <mergeCell ref="AJ27:AL27"/>
    <mergeCell ref="AW27:AY27"/>
    <mergeCell ref="X28:Z28"/>
    <mergeCell ref="AJ28:AL28"/>
    <mergeCell ref="X29:Z29"/>
    <mergeCell ref="AJ29:AL29"/>
    <mergeCell ref="AW29:AY30"/>
    <mergeCell ref="AW32:AY32"/>
    <mergeCell ref="B33:D33"/>
    <mergeCell ref="E33:F33"/>
    <mergeCell ref="X33:Z33"/>
    <mergeCell ref="AA33:AD33"/>
    <mergeCell ref="AE33:AH33"/>
    <mergeCell ref="AJ33:AL33"/>
    <mergeCell ref="AM33:AP33"/>
    <mergeCell ref="AQ33:AT33"/>
    <mergeCell ref="AW33:AY33"/>
    <mergeCell ref="B34:D34"/>
    <mergeCell ref="E34:F34"/>
    <mergeCell ref="X34:Z34"/>
    <mergeCell ref="AJ34:AL34"/>
    <mergeCell ref="AW34:AY34"/>
    <mergeCell ref="B35:D35"/>
    <mergeCell ref="E35:F35"/>
    <mergeCell ref="X35:Z35"/>
    <mergeCell ref="AJ35:AL35"/>
    <mergeCell ref="AW35:AY35"/>
    <mergeCell ref="AW38:AY38"/>
    <mergeCell ref="AW39:AY39"/>
    <mergeCell ref="Y40:AB40"/>
    <mergeCell ref="AC40:AF40"/>
    <mergeCell ref="AW40:AY40"/>
    <mergeCell ref="B41:D41"/>
    <mergeCell ref="E41:F41"/>
    <mergeCell ref="AW41:AY41"/>
    <mergeCell ref="B36:D36"/>
    <mergeCell ref="E36:F36"/>
    <mergeCell ref="X36:Z36"/>
    <mergeCell ref="AJ36:AL36"/>
    <mergeCell ref="AW36:AY36"/>
    <mergeCell ref="B37:D37"/>
    <mergeCell ref="E37:F37"/>
    <mergeCell ref="X37:Z37"/>
    <mergeCell ref="AJ37:AL37"/>
    <mergeCell ref="AW37:AY37"/>
    <mergeCell ref="B44:D44"/>
    <mergeCell ref="E44:F44"/>
    <mergeCell ref="AW44:AY44"/>
    <mergeCell ref="B45:D45"/>
    <mergeCell ref="E45:F45"/>
    <mergeCell ref="B42:D42"/>
    <mergeCell ref="E42:F42"/>
    <mergeCell ref="AW42:AY42"/>
    <mergeCell ref="B43:D43"/>
    <mergeCell ref="E43:F43"/>
    <mergeCell ref="AW43:AY43"/>
  </mergeCells>
  <phoneticPr fontId="1"/>
  <pageMargins left="0.70866141732283472" right="0.70866141732283472" top="0.74803149606299213" bottom="0.55118110236220474" header="0.31496062992125984" footer="0.31496062992125984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68"/>
  <sheetViews>
    <sheetView tabSelected="1" view="pageLayout" zoomScale="80" zoomScaleNormal="100" zoomScalePageLayoutView="80" workbookViewId="0">
      <selection activeCell="U6" sqref="U6"/>
    </sheetView>
  </sheetViews>
  <sheetFormatPr defaultRowHeight="13.5" x14ac:dyDescent="0.15"/>
  <cols>
    <col min="1" max="1" width="5.125" customWidth="1"/>
    <col min="2" max="2" width="13.625" customWidth="1"/>
    <col min="3" max="3" width="5.25" customWidth="1"/>
    <col min="4" max="4" width="12.875" bestFit="1" customWidth="1"/>
    <col min="5" max="5" width="4.5" bestFit="1" customWidth="1"/>
    <col min="6" max="6" width="12.875" customWidth="1"/>
    <col min="7" max="7" width="4.5" bestFit="1" customWidth="1"/>
    <col min="8" max="8" width="12.875" customWidth="1"/>
    <col min="9" max="9" width="4.5" bestFit="1" customWidth="1"/>
    <col min="10" max="10" width="12.875" customWidth="1"/>
    <col min="11" max="11" width="4.5" bestFit="1" customWidth="1"/>
    <col min="12" max="12" width="12.875" customWidth="1"/>
    <col min="13" max="13" width="4.5" bestFit="1" customWidth="1"/>
    <col min="14" max="14" width="12.875" customWidth="1"/>
    <col min="15" max="15" width="4.5" bestFit="1" customWidth="1"/>
    <col min="16" max="16" width="16.25" bestFit="1" customWidth="1"/>
    <col min="17" max="17" width="4.5" bestFit="1" customWidth="1"/>
    <col min="18" max="18" width="16.25" customWidth="1"/>
    <col min="19" max="19" width="4.5" bestFit="1" customWidth="1"/>
    <col min="20" max="20" width="16.25" bestFit="1" customWidth="1"/>
    <col min="21" max="21" width="4.5" bestFit="1" customWidth="1"/>
    <col min="22" max="22" width="5.375" customWidth="1"/>
    <col min="23" max="23" width="5.125" customWidth="1"/>
    <col min="24" max="24" width="5.75" customWidth="1"/>
    <col min="25" max="25" width="10.375" customWidth="1"/>
    <col min="26" max="26" width="4.5" bestFit="1" customWidth="1"/>
    <col min="27" max="27" width="10.375" customWidth="1"/>
    <col min="28" max="28" width="4.5" bestFit="1" customWidth="1"/>
    <col min="29" max="29" width="10.375" customWidth="1"/>
    <col min="30" max="30" width="4.5" bestFit="1" customWidth="1"/>
    <col min="31" max="31" width="10.375" customWidth="1"/>
    <col min="32" max="32" width="4.625" bestFit="1" customWidth="1"/>
    <col min="33" max="33" width="10.375" customWidth="1"/>
    <col min="34" max="34" width="4.5" bestFit="1" customWidth="1"/>
    <col min="35" max="35" width="8.125" customWidth="1"/>
    <col min="36" max="36" width="5.75" customWidth="1"/>
    <col min="37" max="37" width="10.375" customWidth="1"/>
    <col min="38" max="38" width="4.5" bestFit="1" customWidth="1"/>
    <col min="39" max="39" width="10.375" customWidth="1"/>
    <col min="40" max="40" width="4.5" bestFit="1" customWidth="1"/>
    <col min="41" max="41" width="10.375" customWidth="1"/>
    <col min="42" max="42" width="4.5" bestFit="1" customWidth="1"/>
    <col min="43" max="43" width="10.375" customWidth="1"/>
    <col min="44" max="44" width="4.5" customWidth="1"/>
    <col min="45" max="45" width="10.375" customWidth="1"/>
    <col min="46" max="46" width="4.5" bestFit="1" customWidth="1"/>
    <col min="47" max="47" width="21.75" customWidth="1"/>
    <col min="48" max="48" width="5.125" customWidth="1"/>
    <col min="49" max="49" width="5.75" customWidth="1"/>
    <col min="50" max="50" width="10.375" customWidth="1"/>
    <col min="51" max="51" width="4.5" bestFit="1" customWidth="1"/>
    <col min="52" max="52" width="10.375" customWidth="1"/>
    <col min="53" max="53" width="4.5" bestFit="1" customWidth="1"/>
    <col min="54" max="54" width="10.375" customWidth="1"/>
    <col min="55" max="55" width="4.5" bestFit="1" customWidth="1"/>
    <col min="56" max="56" width="10.375" customWidth="1"/>
    <col min="57" max="57" width="4.5" customWidth="1"/>
    <col min="58" max="58" width="10.375" customWidth="1"/>
    <col min="59" max="59" width="4.5" bestFit="1" customWidth="1"/>
    <col min="72" max="72" width="5.125" customWidth="1"/>
    <col min="73" max="73" width="5.75" customWidth="1"/>
    <col min="74" max="74" width="10.375" customWidth="1"/>
    <col min="75" max="75" width="4.5" bestFit="1" customWidth="1"/>
    <col min="76" max="76" width="10.375" customWidth="1"/>
    <col min="77" max="77" width="4.5" bestFit="1" customWidth="1"/>
    <col min="78" max="78" width="10.375" customWidth="1"/>
    <col min="79" max="79" width="4.5" bestFit="1" customWidth="1"/>
    <col min="80" max="80" width="10.375" customWidth="1"/>
    <col min="81" max="81" width="4.5" customWidth="1"/>
    <col min="82" max="82" width="10.375" customWidth="1"/>
    <col min="83" max="83" width="4.5" bestFit="1" customWidth="1"/>
  </cols>
  <sheetData>
    <row r="1" spans="1:83" ht="17.25" x14ac:dyDescent="0.15">
      <c r="A1" s="251" t="s">
        <v>97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AV1" s="4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T1" s="4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</row>
    <row r="2" spans="1:83" ht="17.25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88</v>
      </c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V2" s="4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T2" s="4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</row>
    <row r="3" spans="1:83" ht="17.25" customHeight="1" x14ac:dyDescent="0.15">
      <c r="A3" s="2" t="s">
        <v>9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53" t="s">
        <v>56</v>
      </c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V3" s="2" t="s">
        <v>54</v>
      </c>
      <c r="AX3" s="2"/>
      <c r="AY3" s="2"/>
      <c r="AZ3" s="2"/>
      <c r="BA3" s="2"/>
      <c r="BB3" s="2"/>
      <c r="BC3" s="2"/>
      <c r="BD3" s="2"/>
      <c r="BE3" s="2"/>
      <c r="BF3" s="2"/>
      <c r="BG3" s="2"/>
      <c r="BT3" s="2"/>
      <c r="BU3" s="175" t="s">
        <v>59</v>
      </c>
      <c r="BV3" s="176"/>
      <c r="BW3" s="177"/>
      <c r="BX3" s="181" t="s">
        <v>25</v>
      </c>
      <c r="BY3" s="182"/>
      <c r="BZ3" s="181" t="s">
        <v>26</v>
      </c>
      <c r="CA3" s="185"/>
      <c r="CB3" s="187" t="s">
        <v>27</v>
      </c>
      <c r="CC3" s="188"/>
      <c r="CD3" s="188"/>
      <c r="CE3" s="189"/>
    </row>
    <row r="4" spans="1:83" ht="17.25" customHeight="1" x14ac:dyDescent="0.15">
      <c r="B4" s="10" t="s">
        <v>95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39"/>
      <c r="X4" s="139" t="s">
        <v>76</v>
      </c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V4" s="2"/>
      <c r="AX4" s="2"/>
      <c r="AY4" s="2"/>
      <c r="AZ4" s="181" t="s">
        <v>69</v>
      </c>
      <c r="BA4" s="182"/>
      <c r="BB4" s="181" t="s">
        <v>26</v>
      </c>
      <c r="BC4" s="185"/>
      <c r="BD4" s="187" t="s">
        <v>27</v>
      </c>
      <c r="BE4" s="188"/>
      <c r="BF4" s="188"/>
      <c r="BG4" s="189"/>
      <c r="BT4" s="2"/>
      <c r="BU4" s="178"/>
      <c r="BV4" s="179"/>
      <c r="BW4" s="180"/>
      <c r="BX4" s="183"/>
      <c r="BY4" s="184"/>
      <c r="BZ4" s="183"/>
      <c r="CA4" s="186"/>
      <c r="CB4" s="190"/>
      <c r="CC4" s="191"/>
      <c r="CD4" s="191"/>
      <c r="CE4" s="192"/>
    </row>
    <row r="5" spans="1:83" ht="17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20" t="s">
        <v>17</v>
      </c>
      <c r="Y5" s="221"/>
      <c r="Z5" s="222"/>
      <c r="AA5" s="220" t="s">
        <v>14</v>
      </c>
      <c r="AB5" s="221"/>
      <c r="AC5" s="221"/>
      <c r="AD5" s="222"/>
      <c r="AE5" s="220" t="s">
        <v>15</v>
      </c>
      <c r="AF5" s="221"/>
      <c r="AG5" s="221"/>
      <c r="AH5" s="222"/>
      <c r="AI5" s="2"/>
      <c r="AJ5" s="220" t="s">
        <v>8</v>
      </c>
      <c r="AK5" s="221"/>
      <c r="AL5" s="222"/>
      <c r="AM5" s="220" t="s">
        <v>14</v>
      </c>
      <c r="AN5" s="221"/>
      <c r="AO5" s="221"/>
      <c r="AP5" s="222"/>
      <c r="AQ5" s="220" t="s">
        <v>15</v>
      </c>
      <c r="AR5" s="221"/>
      <c r="AS5" s="221"/>
      <c r="AT5" s="222"/>
      <c r="AV5" s="2"/>
      <c r="AW5" s="10"/>
      <c r="AX5" s="10"/>
      <c r="AY5" s="10"/>
      <c r="AZ5" s="183"/>
      <c r="BA5" s="184"/>
      <c r="BB5" s="183"/>
      <c r="BC5" s="186"/>
      <c r="BD5" s="190"/>
      <c r="BE5" s="191"/>
      <c r="BF5" s="191"/>
      <c r="BG5" s="192"/>
      <c r="BT5" s="2"/>
      <c r="BU5" s="168" t="s">
        <v>40</v>
      </c>
      <c r="BV5" s="171"/>
      <c r="BW5" s="172"/>
      <c r="BX5" s="62">
        <v>1</v>
      </c>
      <c r="BY5" s="17" t="s">
        <v>29</v>
      </c>
      <c r="BZ5" s="62">
        <v>0</v>
      </c>
      <c r="CA5" s="17" t="s">
        <v>29</v>
      </c>
      <c r="CB5" s="58">
        <f t="shared" ref="CB5:CB15" si="0">BX5+BZ5</f>
        <v>1</v>
      </c>
      <c r="CC5" s="14" t="s">
        <v>29</v>
      </c>
      <c r="CD5" s="35">
        <f>(CB5/CB16)*100</f>
        <v>1.0638297872340425</v>
      </c>
      <c r="CE5" s="14" t="s">
        <v>24</v>
      </c>
    </row>
    <row r="6" spans="1:83" ht="17.25" x14ac:dyDescent="0.15">
      <c r="A6" s="2" t="s">
        <v>98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23">
        <v>0.375</v>
      </c>
      <c r="Y6" s="224"/>
      <c r="Z6" s="225"/>
      <c r="AA6" s="55">
        <f>(AA13+AA20+AA27+AA34)</f>
        <v>320</v>
      </c>
      <c r="AB6" s="14" t="s">
        <v>3</v>
      </c>
      <c r="AC6" s="34">
        <f>(AA6/D16)*100</f>
        <v>25.889967637540451</v>
      </c>
      <c r="AD6" s="14" t="s">
        <v>5</v>
      </c>
      <c r="AE6" s="55">
        <f>(AE13+AE20+AE27+AE34)</f>
        <v>201</v>
      </c>
      <c r="AF6" s="18" t="s">
        <v>4</v>
      </c>
      <c r="AG6" s="35">
        <f>(AE6/J16)*100</f>
        <v>28.03347280334728</v>
      </c>
      <c r="AH6" s="14" t="s">
        <v>5</v>
      </c>
      <c r="AI6" s="1"/>
      <c r="AJ6" s="223">
        <v>0.4375</v>
      </c>
      <c r="AK6" s="224"/>
      <c r="AL6" s="225"/>
      <c r="AM6" s="55">
        <v>61</v>
      </c>
      <c r="AN6" s="14" t="s">
        <v>3</v>
      </c>
      <c r="AO6" s="34">
        <f>(AM6/F16)*100</f>
        <v>4.528582034149963</v>
      </c>
      <c r="AP6" s="14" t="s">
        <v>5</v>
      </c>
      <c r="AQ6" s="55">
        <v>54</v>
      </c>
      <c r="AR6" s="18" t="s">
        <v>4</v>
      </c>
      <c r="AS6" s="35">
        <f>(AQ6/L16)*100</f>
        <v>6.8789808917197455</v>
      </c>
      <c r="AT6" s="14" t="s">
        <v>5</v>
      </c>
      <c r="AV6" s="2"/>
      <c r="AW6" s="226" t="s">
        <v>28</v>
      </c>
      <c r="AX6" s="227"/>
      <c r="AY6" s="228"/>
      <c r="AZ6" s="118">
        <v>685</v>
      </c>
      <c r="BA6" s="105" t="s">
        <v>29</v>
      </c>
      <c r="BB6" s="118">
        <v>669</v>
      </c>
      <c r="BC6" s="105" t="s">
        <v>29</v>
      </c>
      <c r="BD6" s="37">
        <f>AZ6+BB6</f>
        <v>1354</v>
      </c>
      <c r="BE6" s="14" t="s">
        <v>29</v>
      </c>
      <c r="BF6" s="35">
        <f>(BD6/BD16)*100</f>
        <v>52.828716348029644</v>
      </c>
      <c r="BG6" s="14" t="s">
        <v>24</v>
      </c>
      <c r="BT6" s="2"/>
      <c r="BU6" s="168" t="s">
        <v>41</v>
      </c>
      <c r="BV6" s="171"/>
      <c r="BW6" s="172"/>
      <c r="BX6" s="62">
        <v>2</v>
      </c>
      <c r="BY6" s="17" t="s">
        <v>29</v>
      </c>
      <c r="BZ6" s="62">
        <v>0</v>
      </c>
      <c r="CA6" s="17" t="s">
        <v>29</v>
      </c>
      <c r="CB6" s="58">
        <f t="shared" si="0"/>
        <v>2</v>
      </c>
      <c r="CC6" s="14" t="s">
        <v>29</v>
      </c>
      <c r="CD6" s="35">
        <f>(CB6/CB16)*100</f>
        <v>2.1276595744680851</v>
      </c>
      <c r="CE6" s="14" t="s">
        <v>24</v>
      </c>
    </row>
    <row r="7" spans="1:83" ht="17.25" x14ac:dyDescent="0.15">
      <c r="B7" s="70">
        <v>204</v>
      </c>
      <c r="C7" s="11"/>
      <c r="D7" s="25"/>
      <c r="F7" s="10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17">
        <v>0.41666666666666669</v>
      </c>
      <c r="Y7" s="218"/>
      <c r="Z7" s="219"/>
      <c r="AA7" s="109">
        <f t="shared" ref="AA7:AA9" si="1">(AA14+AA21+AA28+AA35)</f>
        <v>491</v>
      </c>
      <c r="AB7" s="104" t="s">
        <v>3</v>
      </c>
      <c r="AC7" s="110">
        <f>(AA7/D16)*100</f>
        <v>39.724919093851135</v>
      </c>
      <c r="AD7" s="104" t="s">
        <v>5</v>
      </c>
      <c r="AE7" s="109">
        <f t="shared" ref="AE7:AE9" si="2">(AE14+AE21+AE28+AE35)</f>
        <v>272</v>
      </c>
      <c r="AF7" s="105" t="s">
        <v>4</v>
      </c>
      <c r="AG7" s="111">
        <f>(AE7/J16)*100</f>
        <v>37.935843793584375</v>
      </c>
      <c r="AH7" s="104" t="s">
        <v>5</v>
      </c>
      <c r="AI7" s="1"/>
      <c r="AJ7" s="223">
        <v>0.47916666666666669</v>
      </c>
      <c r="AK7" s="224"/>
      <c r="AL7" s="225"/>
      <c r="AM7" s="55">
        <v>289</v>
      </c>
      <c r="AN7" s="14" t="s">
        <v>3</v>
      </c>
      <c r="AO7" s="34">
        <f>(AM7/F16)*100</f>
        <v>21.455085374907203</v>
      </c>
      <c r="AP7" s="14" t="s">
        <v>5</v>
      </c>
      <c r="AQ7" s="55">
        <v>169</v>
      </c>
      <c r="AR7" s="17" t="s">
        <v>4</v>
      </c>
      <c r="AS7" s="35">
        <f>(AQ7/L16)*100</f>
        <v>21.528662420382165</v>
      </c>
      <c r="AT7" s="14" t="s">
        <v>5</v>
      </c>
      <c r="AV7" s="2"/>
      <c r="AW7" s="226" t="s">
        <v>30</v>
      </c>
      <c r="AX7" s="227"/>
      <c r="AY7" s="228"/>
      <c r="AZ7" s="92">
        <v>123</v>
      </c>
      <c r="BA7" s="17" t="s">
        <v>29</v>
      </c>
      <c r="BB7" s="92">
        <v>237</v>
      </c>
      <c r="BC7" s="17" t="s">
        <v>29</v>
      </c>
      <c r="BD7" s="37">
        <f t="shared" ref="BD7:BD15" si="3">AZ7+BB7</f>
        <v>360</v>
      </c>
      <c r="BE7" s="14" t="s">
        <v>29</v>
      </c>
      <c r="BF7" s="35">
        <f>(BD7/BD16)*100</f>
        <v>14.046039797112758</v>
      </c>
      <c r="BG7" s="14" t="s">
        <v>24</v>
      </c>
      <c r="BT7" s="5"/>
      <c r="BU7" s="168" t="s">
        <v>42</v>
      </c>
      <c r="BV7" s="169"/>
      <c r="BW7" s="170"/>
      <c r="BX7" s="62">
        <v>0</v>
      </c>
      <c r="BY7" s="17" t="s">
        <v>29</v>
      </c>
      <c r="BZ7" s="62">
        <v>1</v>
      </c>
      <c r="CA7" s="17" t="s">
        <v>29</v>
      </c>
      <c r="CB7" s="58">
        <f t="shared" si="0"/>
        <v>1</v>
      </c>
      <c r="CC7" s="14" t="s">
        <v>29</v>
      </c>
      <c r="CD7" s="35">
        <f>(CB7/CB16)*100</f>
        <v>1.0638297872340425</v>
      </c>
      <c r="CE7" s="14" t="s">
        <v>24</v>
      </c>
    </row>
    <row r="8" spans="1:83" ht="17.25" x14ac:dyDescent="0.15">
      <c r="B8" s="25"/>
      <c r="C8" s="1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23">
        <v>0.58333333333333337</v>
      </c>
      <c r="Y8" s="224"/>
      <c r="Z8" s="225"/>
      <c r="AA8" s="55">
        <f t="shared" si="1"/>
        <v>359</v>
      </c>
      <c r="AB8" s="14" t="s">
        <v>3</v>
      </c>
      <c r="AC8" s="34">
        <f>(AA8/D16)*100</f>
        <v>29.045307443365697</v>
      </c>
      <c r="AD8" s="14" t="s">
        <v>5</v>
      </c>
      <c r="AE8" s="55">
        <f t="shared" si="2"/>
        <v>195</v>
      </c>
      <c r="AF8" s="17" t="s">
        <v>4</v>
      </c>
      <c r="AG8" s="35">
        <f>(AE8/J16)*100</f>
        <v>27.19665271966527</v>
      </c>
      <c r="AH8" s="14" t="s">
        <v>5</v>
      </c>
      <c r="AI8" s="1"/>
      <c r="AJ8" s="223">
        <v>0.625</v>
      </c>
      <c r="AK8" s="224"/>
      <c r="AL8" s="225"/>
      <c r="AM8" s="55">
        <v>405</v>
      </c>
      <c r="AN8" s="14" t="s">
        <v>3</v>
      </c>
      <c r="AO8" s="34">
        <f>(AM8/F16)*100</f>
        <v>30.066815144766146</v>
      </c>
      <c r="AP8" s="14" t="s">
        <v>5</v>
      </c>
      <c r="AQ8" s="55">
        <v>258</v>
      </c>
      <c r="AR8" s="17" t="s">
        <v>4</v>
      </c>
      <c r="AS8" s="35">
        <f>(AQ8/L16)*100</f>
        <v>32.866242038216562</v>
      </c>
      <c r="AT8" s="14" t="s">
        <v>5</v>
      </c>
      <c r="AV8" s="5"/>
      <c r="AW8" s="20" t="s">
        <v>31</v>
      </c>
      <c r="AX8" s="21"/>
      <c r="AY8" s="21"/>
      <c r="AZ8" s="92">
        <v>10</v>
      </c>
      <c r="BA8" s="17" t="s">
        <v>29</v>
      </c>
      <c r="BB8" s="92">
        <v>0</v>
      </c>
      <c r="BC8" s="17" t="s">
        <v>29</v>
      </c>
      <c r="BD8" s="37">
        <f t="shared" si="3"/>
        <v>10</v>
      </c>
      <c r="BE8" s="14" t="s">
        <v>29</v>
      </c>
      <c r="BF8" s="35">
        <f>(BD8/BD16)*100</f>
        <v>0.39016777214202103</v>
      </c>
      <c r="BG8" s="14" t="s">
        <v>24</v>
      </c>
      <c r="BT8" s="2"/>
      <c r="BU8" s="168" t="s">
        <v>43</v>
      </c>
      <c r="BV8" s="169"/>
      <c r="BW8" s="170"/>
      <c r="BX8" s="119">
        <v>26</v>
      </c>
      <c r="BY8" s="105" t="s">
        <v>29</v>
      </c>
      <c r="BZ8" s="119">
        <v>47</v>
      </c>
      <c r="CA8" s="105" t="s">
        <v>29</v>
      </c>
      <c r="CB8" s="58">
        <f t="shared" si="0"/>
        <v>73</v>
      </c>
      <c r="CC8" s="14" t="s">
        <v>29</v>
      </c>
      <c r="CD8" s="35">
        <f>(CB8/CB16)*100</f>
        <v>77.659574468085097</v>
      </c>
      <c r="CE8" s="14" t="s">
        <v>24</v>
      </c>
    </row>
    <row r="9" spans="1:83" ht="18" thickBot="1" x14ac:dyDescent="0.2">
      <c r="A9" s="2" t="s">
        <v>18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23">
        <v>0.66666666666666663</v>
      </c>
      <c r="Y9" s="224"/>
      <c r="Z9" s="225"/>
      <c r="AA9" s="55">
        <f t="shared" si="1"/>
        <v>66</v>
      </c>
      <c r="AB9" s="14" t="s">
        <v>3</v>
      </c>
      <c r="AC9" s="34">
        <f>(AA9/D16)*100</f>
        <v>5.3398058252427179</v>
      </c>
      <c r="AD9" s="14" t="s">
        <v>5</v>
      </c>
      <c r="AE9" s="55">
        <f t="shared" si="2"/>
        <v>49</v>
      </c>
      <c r="AF9" s="17" t="s">
        <v>4</v>
      </c>
      <c r="AG9" s="35">
        <f>(AE9/J16)*100</f>
        <v>6.8340306834030677</v>
      </c>
      <c r="AH9" s="14" t="s">
        <v>5</v>
      </c>
      <c r="AI9" s="1"/>
      <c r="AJ9" s="217">
        <v>0.6875</v>
      </c>
      <c r="AK9" s="218"/>
      <c r="AL9" s="219"/>
      <c r="AM9" s="109">
        <v>573</v>
      </c>
      <c r="AN9" s="104" t="s">
        <v>3</v>
      </c>
      <c r="AO9" s="110">
        <f>(AM9/F16)*100</f>
        <v>42.538975501113583</v>
      </c>
      <c r="AP9" s="104" t="s">
        <v>5</v>
      </c>
      <c r="AQ9" s="109">
        <v>305</v>
      </c>
      <c r="AR9" s="105" t="s">
        <v>4</v>
      </c>
      <c r="AS9" s="111">
        <f>(AQ9/L16)*100</f>
        <v>38.853503184713375</v>
      </c>
      <c r="AT9" s="104" t="s">
        <v>5</v>
      </c>
      <c r="AV9" s="2"/>
      <c r="AW9" s="20" t="s">
        <v>32</v>
      </c>
      <c r="AX9" s="21"/>
      <c r="AY9" s="21"/>
      <c r="AZ9" s="92">
        <v>75</v>
      </c>
      <c r="BA9" s="17" t="s">
        <v>29</v>
      </c>
      <c r="BB9" s="92">
        <v>97</v>
      </c>
      <c r="BC9" s="17" t="s">
        <v>29</v>
      </c>
      <c r="BD9" s="37">
        <f t="shared" si="3"/>
        <v>172</v>
      </c>
      <c r="BE9" s="14" t="s">
        <v>29</v>
      </c>
      <c r="BF9" s="35">
        <f>(BD9/BD16)*100</f>
        <v>6.7108856808427628</v>
      </c>
      <c r="BG9" s="14" t="s">
        <v>24</v>
      </c>
      <c r="BT9" s="2"/>
      <c r="BU9" s="168" t="s">
        <v>44</v>
      </c>
      <c r="BV9" s="169"/>
      <c r="BW9" s="170"/>
      <c r="BX9" s="62">
        <v>0</v>
      </c>
      <c r="BY9" s="17" t="s">
        <v>29</v>
      </c>
      <c r="BZ9" s="62">
        <v>0</v>
      </c>
      <c r="CA9" s="17" t="s">
        <v>29</v>
      </c>
      <c r="CB9" s="58">
        <f t="shared" si="0"/>
        <v>0</v>
      </c>
      <c r="CC9" s="14" t="s">
        <v>29</v>
      </c>
      <c r="CD9" s="35">
        <f>(CB9/CB16)*100</f>
        <v>0</v>
      </c>
      <c r="CE9" s="14" t="s">
        <v>24</v>
      </c>
    </row>
    <row r="10" spans="1:83" ht="17.25" x14ac:dyDescent="0.15">
      <c r="B10" s="230" t="s">
        <v>22</v>
      </c>
      <c r="C10" s="231"/>
      <c r="D10" s="234" t="s">
        <v>14</v>
      </c>
      <c r="E10" s="235"/>
      <c r="F10" s="235"/>
      <c r="G10" s="235"/>
      <c r="H10" s="235"/>
      <c r="I10" s="236"/>
      <c r="J10" s="234" t="s">
        <v>15</v>
      </c>
      <c r="K10" s="235"/>
      <c r="L10" s="235"/>
      <c r="M10" s="235"/>
      <c r="N10" s="235"/>
      <c r="O10" s="235"/>
      <c r="P10" s="234" t="s">
        <v>89</v>
      </c>
      <c r="Q10" s="235"/>
      <c r="R10" s="235"/>
      <c r="S10" s="235"/>
      <c r="T10" s="235"/>
      <c r="U10" s="245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2"/>
      <c r="AH10" s="12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V10" s="2"/>
      <c r="AW10" s="20" t="s">
        <v>33</v>
      </c>
      <c r="AX10" s="21"/>
      <c r="AY10" s="21"/>
      <c r="AZ10" s="92">
        <v>9</v>
      </c>
      <c r="BA10" s="17" t="s">
        <v>29</v>
      </c>
      <c r="BB10" s="92">
        <v>1</v>
      </c>
      <c r="BC10" s="17" t="s">
        <v>29</v>
      </c>
      <c r="BD10" s="37">
        <f t="shared" si="3"/>
        <v>10</v>
      </c>
      <c r="BE10" s="14" t="s">
        <v>29</v>
      </c>
      <c r="BF10" s="35">
        <f>(BD10/BD16)*100</f>
        <v>0.39016777214202103</v>
      </c>
      <c r="BG10" s="14" t="s">
        <v>24</v>
      </c>
      <c r="BT10" s="2"/>
      <c r="BU10" s="168" t="s">
        <v>45</v>
      </c>
      <c r="BV10" s="169"/>
      <c r="BW10" s="170"/>
      <c r="BX10" s="62">
        <v>14</v>
      </c>
      <c r="BY10" s="17" t="s">
        <v>29</v>
      </c>
      <c r="BZ10" s="62">
        <v>0</v>
      </c>
      <c r="CA10" s="17" t="s">
        <v>29</v>
      </c>
      <c r="CB10" s="58">
        <f t="shared" si="0"/>
        <v>14</v>
      </c>
      <c r="CC10" s="14" t="s">
        <v>29</v>
      </c>
      <c r="CD10" s="35">
        <f>(CB10/CB16)*100</f>
        <v>14.893617021276595</v>
      </c>
      <c r="CE10" s="14" t="s">
        <v>24</v>
      </c>
    </row>
    <row r="11" spans="1:83" ht="17.25" x14ac:dyDescent="0.15">
      <c r="B11" s="232"/>
      <c r="C11" s="233"/>
      <c r="D11" s="237" t="s">
        <v>7</v>
      </c>
      <c r="E11" s="238"/>
      <c r="F11" s="237" t="s">
        <v>8</v>
      </c>
      <c r="G11" s="239"/>
      <c r="H11" s="240" t="s">
        <v>10</v>
      </c>
      <c r="I11" s="241"/>
      <c r="J11" s="237" t="s">
        <v>7</v>
      </c>
      <c r="K11" s="238"/>
      <c r="L11" s="237" t="s">
        <v>8</v>
      </c>
      <c r="M11" s="239"/>
      <c r="N11" s="240" t="s">
        <v>10</v>
      </c>
      <c r="O11" s="242"/>
      <c r="P11" s="237" t="s">
        <v>90</v>
      </c>
      <c r="Q11" s="238"/>
      <c r="R11" s="237" t="s">
        <v>91</v>
      </c>
      <c r="S11" s="239"/>
      <c r="T11" s="246" t="s">
        <v>92</v>
      </c>
      <c r="U11" s="247"/>
      <c r="V11" s="2"/>
      <c r="W11" s="2"/>
      <c r="X11" s="2" t="s">
        <v>77</v>
      </c>
      <c r="Y11" s="2"/>
      <c r="Z11" s="2"/>
      <c r="AA11" s="2"/>
      <c r="AB11" s="2"/>
      <c r="AC11" s="2"/>
      <c r="AD11" s="2"/>
      <c r="AE11" s="2"/>
      <c r="AF11" s="2"/>
      <c r="AG11" s="138"/>
      <c r="AH11" s="138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V11" s="2"/>
      <c r="AW11" s="20" t="s">
        <v>34</v>
      </c>
      <c r="AX11" s="21"/>
      <c r="AY11" s="21"/>
      <c r="AZ11" s="92">
        <v>82</v>
      </c>
      <c r="BA11" s="17" t="s">
        <v>29</v>
      </c>
      <c r="BB11" s="92">
        <v>24</v>
      </c>
      <c r="BC11" s="17" t="s">
        <v>29</v>
      </c>
      <c r="BD11" s="37">
        <f t="shared" si="3"/>
        <v>106</v>
      </c>
      <c r="BE11" s="14" t="s">
        <v>29</v>
      </c>
      <c r="BF11" s="35">
        <f>(BD11/BD16)*100</f>
        <v>4.1357783847054232</v>
      </c>
      <c r="BG11" s="14" t="s">
        <v>24</v>
      </c>
      <c r="BT11" s="5"/>
      <c r="BU11" s="168" t="s">
        <v>46</v>
      </c>
      <c r="BV11" s="169"/>
      <c r="BW11" s="170"/>
      <c r="BX11" s="62">
        <v>0</v>
      </c>
      <c r="BY11" s="17" t="s">
        <v>29</v>
      </c>
      <c r="BZ11" s="62">
        <v>0</v>
      </c>
      <c r="CA11" s="17" t="s">
        <v>29</v>
      </c>
      <c r="CB11" s="58">
        <f t="shared" si="0"/>
        <v>0</v>
      </c>
      <c r="CC11" s="14" t="s">
        <v>29</v>
      </c>
      <c r="CD11" s="35">
        <f>(CB11/CB16)*100</f>
        <v>0</v>
      </c>
      <c r="CE11" s="14" t="s">
        <v>24</v>
      </c>
    </row>
    <row r="12" spans="1:83" ht="17.25" x14ac:dyDescent="0.15">
      <c r="B12" s="229" t="s">
        <v>0</v>
      </c>
      <c r="C12" s="198"/>
      <c r="D12" s="84">
        <v>94</v>
      </c>
      <c r="E12" s="14" t="s">
        <v>3</v>
      </c>
      <c r="F12" s="84">
        <v>242</v>
      </c>
      <c r="G12" s="17" t="s">
        <v>3</v>
      </c>
      <c r="H12" s="87">
        <f>SUM(D12+F12)</f>
        <v>336</v>
      </c>
      <c r="I12" s="49" t="s">
        <v>3</v>
      </c>
      <c r="J12" s="91">
        <v>75</v>
      </c>
      <c r="K12" s="14" t="s">
        <v>4</v>
      </c>
      <c r="L12" s="84">
        <v>209</v>
      </c>
      <c r="M12" s="17" t="s">
        <v>4</v>
      </c>
      <c r="N12" s="87">
        <f>SUM(J12+L12)</f>
        <v>284</v>
      </c>
      <c r="O12" s="97" t="s">
        <v>4</v>
      </c>
      <c r="P12" s="84">
        <f>N12*1600</f>
        <v>454400</v>
      </c>
      <c r="Q12" s="14" t="s">
        <v>93</v>
      </c>
      <c r="R12" s="125">
        <v>124600</v>
      </c>
      <c r="S12" s="17" t="s">
        <v>93</v>
      </c>
      <c r="T12" s="87">
        <f>SUM(P12-R12)</f>
        <v>329800</v>
      </c>
      <c r="U12" s="120" t="s">
        <v>93</v>
      </c>
      <c r="V12" s="2"/>
      <c r="W12" s="1"/>
      <c r="X12" s="220" t="s">
        <v>17</v>
      </c>
      <c r="Y12" s="221"/>
      <c r="Z12" s="222"/>
      <c r="AA12" s="220" t="s">
        <v>14</v>
      </c>
      <c r="AB12" s="221"/>
      <c r="AC12" s="221"/>
      <c r="AD12" s="222"/>
      <c r="AE12" s="220" t="s">
        <v>15</v>
      </c>
      <c r="AF12" s="221"/>
      <c r="AG12" s="221"/>
      <c r="AH12" s="222"/>
      <c r="AI12" s="2"/>
      <c r="AJ12" s="220" t="s">
        <v>8</v>
      </c>
      <c r="AK12" s="221"/>
      <c r="AL12" s="222"/>
      <c r="AM12" s="220" t="s">
        <v>14</v>
      </c>
      <c r="AN12" s="221"/>
      <c r="AO12" s="221"/>
      <c r="AP12" s="222"/>
      <c r="AQ12" s="220" t="s">
        <v>15</v>
      </c>
      <c r="AR12" s="221"/>
      <c r="AS12" s="221"/>
      <c r="AT12" s="222"/>
      <c r="AV12" s="5"/>
      <c r="AW12" s="20" t="s">
        <v>35</v>
      </c>
      <c r="AX12" s="21"/>
      <c r="AY12" s="21"/>
      <c r="AZ12" s="92">
        <v>6</v>
      </c>
      <c r="BA12" s="17" t="s">
        <v>29</v>
      </c>
      <c r="BB12" s="92">
        <v>7</v>
      </c>
      <c r="BC12" s="17" t="s">
        <v>29</v>
      </c>
      <c r="BD12" s="37">
        <f t="shared" si="3"/>
        <v>13</v>
      </c>
      <c r="BE12" s="14" t="s">
        <v>29</v>
      </c>
      <c r="BF12" s="35">
        <f>(BD12/BD16)*100</f>
        <v>0.50721810378462739</v>
      </c>
      <c r="BG12" s="14" t="s">
        <v>24</v>
      </c>
      <c r="BT12" s="2"/>
      <c r="BU12" s="168" t="s">
        <v>47</v>
      </c>
      <c r="BV12" s="169"/>
      <c r="BW12" s="170"/>
      <c r="BX12" s="62">
        <v>1</v>
      </c>
      <c r="BY12" s="17" t="s">
        <v>29</v>
      </c>
      <c r="BZ12" s="62">
        <v>0</v>
      </c>
      <c r="CA12" s="17" t="s">
        <v>29</v>
      </c>
      <c r="CB12" s="58">
        <f t="shared" si="0"/>
        <v>1</v>
      </c>
      <c r="CC12" s="14" t="s">
        <v>29</v>
      </c>
      <c r="CD12" s="35">
        <f>(CB12/CB16)*100</f>
        <v>1.0638297872340425</v>
      </c>
      <c r="CE12" s="14" t="s">
        <v>24</v>
      </c>
    </row>
    <row r="13" spans="1:83" ht="17.25" x14ac:dyDescent="0.15">
      <c r="B13" s="269" t="s">
        <v>11</v>
      </c>
      <c r="C13" s="203"/>
      <c r="D13" s="103">
        <v>1056</v>
      </c>
      <c r="E13" s="104" t="s">
        <v>3</v>
      </c>
      <c r="F13" s="103">
        <v>1054</v>
      </c>
      <c r="G13" s="105" t="s">
        <v>3</v>
      </c>
      <c r="H13" s="106">
        <f>SUM(D13+F13)</f>
        <v>2110</v>
      </c>
      <c r="I13" s="107" t="s">
        <v>3</v>
      </c>
      <c r="J13" s="108">
        <v>557</v>
      </c>
      <c r="K13" s="104" t="s">
        <v>4</v>
      </c>
      <c r="L13" s="103">
        <v>526</v>
      </c>
      <c r="M13" s="105" t="s">
        <v>4</v>
      </c>
      <c r="N13" s="106">
        <f>SUM(J13+L13)</f>
        <v>1083</v>
      </c>
      <c r="O13" s="105" t="s">
        <v>4</v>
      </c>
      <c r="P13" s="103">
        <f>N13*1600</f>
        <v>1732800</v>
      </c>
      <c r="Q13" s="104" t="s">
        <v>93</v>
      </c>
      <c r="R13" s="126">
        <v>671100</v>
      </c>
      <c r="S13" s="105" t="s">
        <v>93</v>
      </c>
      <c r="T13" s="106">
        <f>SUM(P13-R13)</f>
        <v>1061700</v>
      </c>
      <c r="U13" s="121" t="s">
        <v>93</v>
      </c>
      <c r="V13" s="2"/>
      <c r="W13" s="1"/>
      <c r="X13" s="223">
        <v>0.375</v>
      </c>
      <c r="Y13" s="224"/>
      <c r="Z13" s="225"/>
      <c r="AA13" s="55">
        <v>20</v>
      </c>
      <c r="AB13" s="14" t="s">
        <v>3</v>
      </c>
      <c r="AC13" s="34">
        <f>(AA13/D12)*100</f>
        <v>21.276595744680851</v>
      </c>
      <c r="AD13" s="14" t="s">
        <v>5</v>
      </c>
      <c r="AE13" s="55">
        <v>17</v>
      </c>
      <c r="AF13" s="18" t="s">
        <v>4</v>
      </c>
      <c r="AG13" s="35">
        <f>(AE13/J12)*100</f>
        <v>22.666666666666664</v>
      </c>
      <c r="AH13" s="14" t="s">
        <v>5</v>
      </c>
      <c r="AI13" s="1"/>
      <c r="AJ13" s="223">
        <v>0.4375</v>
      </c>
      <c r="AK13" s="224"/>
      <c r="AL13" s="225"/>
      <c r="AM13" s="55">
        <v>2</v>
      </c>
      <c r="AN13" s="14" t="s">
        <v>3</v>
      </c>
      <c r="AO13" s="34">
        <f>(AM13/F12)*100</f>
        <v>0.82644628099173556</v>
      </c>
      <c r="AP13" s="14" t="s">
        <v>5</v>
      </c>
      <c r="AQ13" s="55">
        <v>2</v>
      </c>
      <c r="AR13" s="18" t="s">
        <v>4</v>
      </c>
      <c r="AS13" s="35">
        <f>(AQ13/L12)*100</f>
        <v>0.9569377990430622</v>
      </c>
      <c r="AT13" s="14" t="s">
        <v>5</v>
      </c>
      <c r="AV13" s="2"/>
      <c r="AW13" s="20" t="s">
        <v>36</v>
      </c>
      <c r="AX13" s="21"/>
      <c r="AY13" s="21"/>
      <c r="AZ13" s="92">
        <v>18</v>
      </c>
      <c r="BA13" s="17" t="s">
        <v>29</v>
      </c>
      <c r="BB13" s="92">
        <v>13</v>
      </c>
      <c r="BC13" s="17" t="s">
        <v>29</v>
      </c>
      <c r="BD13" s="37">
        <f t="shared" si="3"/>
        <v>31</v>
      </c>
      <c r="BE13" s="14" t="s">
        <v>29</v>
      </c>
      <c r="BF13" s="35">
        <f>(BD13/BD16)*100</f>
        <v>1.2095200936402655</v>
      </c>
      <c r="BG13" s="14" t="s">
        <v>24</v>
      </c>
      <c r="BT13" s="2"/>
      <c r="BU13" s="168" t="s">
        <v>48</v>
      </c>
      <c r="BV13" s="169"/>
      <c r="BW13" s="170"/>
      <c r="BX13" s="62">
        <v>0</v>
      </c>
      <c r="BY13" s="17" t="s">
        <v>29</v>
      </c>
      <c r="BZ13" s="62">
        <v>0</v>
      </c>
      <c r="CA13" s="17" t="s">
        <v>29</v>
      </c>
      <c r="CB13" s="58">
        <f t="shared" si="0"/>
        <v>0</v>
      </c>
      <c r="CC13" s="14" t="s">
        <v>29</v>
      </c>
      <c r="CD13" s="35">
        <f>(CB13/CB16)*100</f>
        <v>0</v>
      </c>
      <c r="CE13" s="14" t="s">
        <v>24</v>
      </c>
    </row>
    <row r="14" spans="1:83" ht="17.25" x14ac:dyDescent="0.15">
      <c r="B14" s="229" t="s">
        <v>1</v>
      </c>
      <c r="C14" s="198"/>
      <c r="D14" s="84">
        <v>46</v>
      </c>
      <c r="E14" s="14" t="s">
        <v>3</v>
      </c>
      <c r="F14" s="84">
        <v>48</v>
      </c>
      <c r="G14" s="17" t="s">
        <v>3</v>
      </c>
      <c r="H14" s="88">
        <f>SUM(D14+F14)</f>
        <v>94</v>
      </c>
      <c r="I14" s="50" t="s">
        <v>3</v>
      </c>
      <c r="J14" s="91">
        <v>45</v>
      </c>
      <c r="K14" s="14" t="s">
        <v>4</v>
      </c>
      <c r="L14" s="84">
        <v>47</v>
      </c>
      <c r="M14" s="17" t="s">
        <v>4</v>
      </c>
      <c r="N14" s="88">
        <f>SUM(J14+L14)</f>
        <v>92</v>
      </c>
      <c r="O14" s="17" t="s">
        <v>4</v>
      </c>
      <c r="P14" s="84">
        <f>N14*1100</f>
        <v>101200</v>
      </c>
      <c r="Q14" s="14" t="s">
        <v>93</v>
      </c>
      <c r="R14" s="125">
        <v>37100</v>
      </c>
      <c r="S14" s="17" t="s">
        <v>93</v>
      </c>
      <c r="T14" s="88">
        <f>SUM(P14-R14)</f>
        <v>64100</v>
      </c>
      <c r="U14" s="122" t="s">
        <v>93</v>
      </c>
      <c r="V14" s="2"/>
      <c r="W14" s="1"/>
      <c r="X14" s="217">
        <v>0.41666666666666669</v>
      </c>
      <c r="Y14" s="218"/>
      <c r="Z14" s="219"/>
      <c r="AA14" s="109">
        <v>57</v>
      </c>
      <c r="AB14" s="104" t="s">
        <v>3</v>
      </c>
      <c r="AC14" s="110">
        <f>(AA14/D12)*100</f>
        <v>60.638297872340431</v>
      </c>
      <c r="AD14" s="104" t="s">
        <v>5</v>
      </c>
      <c r="AE14" s="109">
        <v>45</v>
      </c>
      <c r="AF14" s="105" t="s">
        <v>4</v>
      </c>
      <c r="AG14" s="111">
        <f>(AE14/J12)*100</f>
        <v>60</v>
      </c>
      <c r="AH14" s="104" t="s">
        <v>5</v>
      </c>
      <c r="AI14" s="1"/>
      <c r="AJ14" s="223">
        <v>0.47916666666666669</v>
      </c>
      <c r="AK14" s="224"/>
      <c r="AL14" s="225"/>
      <c r="AM14" s="55">
        <v>7</v>
      </c>
      <c r="AN14" s="14" t="s">
        <v>3</v>
      </c>
      <c r="AO14" s="34">
        <f>(AM14/F12)*100</f>
        <v>2.8925619834710745</v>
      </c>
      <c r="AP14" s="14" t="s">
        <v>5</v>
      </c>
      <c r="AQ14" s="55">
        <v>7</v>
      </c>
      <c r="AR14" s="17" t="s">
        <v>4</v>
      </c>
      <c r="AS14" s="35">
        <f>(AQ14/L12)*100</f>
        <v>3.3492822966507179</v>
      </c>
      <c r="AT14" s="14" t="s">
        <v>5</v>
      </c>
      <c r="AV14" s="2"/>
      <c r="AW14" s="20" t="s">
        <v>37</v>
      </c>
      <c r="AX14" s="21"/>
      <c r="AY14" s="21"/>
      <c r="AZ14" s="92">
        <v>61</v>
      </c>
      <c r="BA14" s="17" t="s">
        <v>29</v>
      </c>
      <c r="BB14" s="92">
        <v>62</v>
      </c>
      <c r="BC14" s="17" t="s">
        <v>29</v>
      </c>
      <c r="BD14" s="37">
        <f t="shared" si="3"/>
        <v>123</v>
      </c>
      <c r="BE14" s="14" t="s">
        <v>29</v>
      </c>
      <c r="BF14" s="35">
        <f>(BD14/BD16)*100</f>
        <v>4.7990635973468594</v>
      </c>
      <c r="BG14" s="14" t="s">
        <v>24</v>
      </c>
      <c r="BT14" s="2"/>
      <c r="BU14" s="168" t="s">
        <v>49</v>
      </c>
      <c r="BV14" s="169"/>
      <c r="BW14" s="170"/>
      <c r="BX14" s="62">
        <v>2</v>
      </c>
      <c r="BY14" s="17" t="s">
        <v>29</v>
      </c>
      <c r="BZ14" s="62">
        <v>0</v>
      </c>
      <c r="CA14" s="17" t="s">
        <v>29</v>
      </c>
      <c r="CB14" s="58">
        <f t="shared" si="0"/>
        <v>2</v>
      </c>
      <c r="CC14" s="14" t="s">
        <v>29</v>
      </c>
      <c r="CD14" s="35">
        <f>(CB14/CB16)*100</f>
        <v>2.1276595744680851</v>
      </c>
      <c r="CE14" s="14" t="s">
        <v>24</v>
      </c>
    </row>
    <row r="15" spans="1:83" ht="18" thickBot="1" x14ac:dyDescent="0.2">
      <c r="B15" s="266" t="s">
        <v>2</v>
      </c>
      <c r="C15" s="208"/>
      <c r="D15" s="84">
        <v>40</v>
      </c>
      <c r="E15" s="26" t="s">
        <v>3</v>
      </c>
      <c r="F15" s="84">
        <v>3</v>
      </c>
      <c r="G15" s="23" t="s">
        <v>3</v>
      </c>
      <c r="H15" s="89">
        <f>SUM(D15+F15)</f>
        <v>43</v>
      </c>
      <c r="I15" s="51" t="s">
        <v>3</v>
      </c>
      <c r="J15" s="91">
        <v>40</v>
      </c>
      <c r="K15" s="26" t="s">
        <v>4</v>
      </c>
      <c r="L15" s="84">
        <v>3</v>
      </c>
      <c r="M15" s="23" t="s">
        <v>4</v>
      </c>
      <c r="N15" s="89">
        <f>SUM(J15+L15)</f>
        <v>43</v>
      </c>
      <c r="O15" s="98" t="s">
        <v>4</v>
      </c>
      <c r="P15" s="84">
        <f>N15*1100</f>
        <v>47300</v>
      </c>
      <c r="Q15" s="26" t="s">
        <v>93</v>
      </c>
      <c r="R15" s="125">
        <v>13600</v>
      </c>
      <c r="S15" s="23" t="s">
        <v>93</v>
      </c>
      <c r="T15" s="89">
        <f>SUM(P15-R15)</f>
        <v>33700</v>
      </c>
      <c r="U15" s="123" t="s">
        <v>93</v>
      </c>
      <c r="V15" s="2"/>
      <c r="W15" s="1"/>
      <c r="X15" s="223">
        <v>0.58333333333333337</v>
      </c>
      <c r="Y15" s="224"/>
      <c r="Z15" s="225"/>
      <c r="AA15" s="55">
        <v>14</v>
      </c>
      <c r="AB15" s="14" t="s">
        <v>3</v>
      </c>
      <c r="AC15" s="34">
        <f>(AA15/D12)*100</f>
        <v>14.893617021276595</v>
      </c>
      <c r="AD15" s="14" t="s">
        <v>5</v>
      </c>
      <c r="AE15" s="55">
        <v>10</v>
      </c>
      <c r="AF15" s="17" t="s">
        <v>4</v>
      </c>
      <c r="AG15" s="35">
        <f>(AE15/J12)*100</f>
        <v>13.333333333333334</v>
      </c>
      <c r="AH15" s="14" t="s">
        <v>5</v>
      </c>
      <c r="AI15" s="1"/>
      <c r="AJ15" s="270">
        <v>0.625</v>
      </c>
      <c r="AK15" s="271"/>
      <c r="AL15" s="272"/>
      <c r="AM15" s="127">
        <v>125</v>
      </c>
      <c r="AN15" s="130" t="s">
        <v>3</v>
      </c>
      <c r="AO15" s="167">
        <f>(AM15/F12)*100</f>
        <v>51.652892561983464</v>
      </c>
      <c r="AP15" s="130" t="s">
        <v>5</v>
      </c>
      <c r="AQ15" s="127">
        <v>104</v>
      </c>
      <c r="AR15" s="128" t="s">
        <v>4</v>
      </c>
      <c r="AS15" s="129">
        <f>(AQ15/L12)*100</f>
        <v>49.760765550239235</v>
      </c>
      <c r="AT15" s="130" t="s">
        <v>5</v>
      </c>
      <c r="AU15" s="61"/>
      <c r="AV15" s="2"/>
      <c r="AW15" s="47" t="s">
        <v>38</v>
      </c>
      <c r="AX15" s="48"/>
      <c r="AY15" s="48"/>
      <c r="AZ15" s="93">
        <v>167</v>
      </c>
      <c r="BA15" s="23" t="s">
        <v>29</v>
      </c>
      <c r="BB15" s="93">
        <v>217</v>
      </c>
      <c r="BC15" s="23" t="s">
        <v>29</v>
      </c>
      <c r="BD15" s="38">
        <f t="shared" si="3"/>
        <v>384</v>
      </c>
      <c r="BE15" s="26" t="s">
        <v>29</v>
      </c>
      <c r="BF15" s="36">
        <f>(BD15/BD16)*100</f>
        <v>14.982442450253608</v>
      </c>
      <c r="BG15" s="26" t="s">
        <v>24</v>
      </c>
      <c r="BT15" s="2"/>
      <c r="BU15" s="168" t="s">
        <v>58</v>
      </c>
      <c r="BV15" s="169"/>
      <c r="BW15" s="170"/>
      <c r="BX15" s="63">
        <v>0</v>
      </c>
      <c r="BY15" s="23" t="s">
        <v>29</v>
      </c>
      <c r="BZ15" s="63">
        <v>0</v>
      </c>
      <c r="CA15" s="23" t="s">
        <v>29</v>
      </c>
      <c r="CB15" s="59">
        <f t="shared" si="0"/>
        <v>0</v>
      </c>
      <c r="CC15" s="26" t="s">
        <v>29</v>
      </c>
      <c r="CD15" s="36">
        <f>(CB15/CB16)*100</f>
        <v>0</v>
      </c>
      <c r="CE15" s="26" t="s">
        <v>24</v>
      </c>
    </row>
    <row r="16" spans="1:83" ht="18.75" thickTop="1" thickBot="1" x14ac:dyDescent="0.2">
      <c r="B16" s="267" t="s">
        <v>10</v>
      </c>
      <c r="C16" s="268"/>
      <c r="D16" s="85">
        <f>SUM(D12:D15)</f>
        <v>1236</v>
      </c>
      <c r="E16" s="42" t="s">
        <v>3</v>
      </c>
      <c r="F16" s="85">
        <f>SUM(F12:F15)</f>
        <v>1347</v>
      </c>
      <c r="G16" s="43" t="s">
        <v>3</v>
      </c>
      <c r="H16" s="90">
        <f>SUM(H12:H15)</f>
        <v>2583</v>
      </c>
      <c r="I16" s="45" t="s">
        <v>3</v>
      </c>
      <c r="J16" s="85">
        <f>SUM(J12:J15)</f>
        <v>717</v>
      </c>
      <c r="K16" s="42" t="s">
        <v>4</v>
      </c>
      <c r="L16" s="85">
        <f>SUM(L12:L15)</f>
        <v>785</v>
      </c>
      <c r="M16" s="43" t="s">
        <v>4</v>
      </c>
      <c r="N16" s="90">
        <f>SUM(N12:N15)</f>
        <v>1502</v>
      </c>
      <c r="O16" s="45" t="s">
        <v>4</v>
      </c>
      <c r="P16" s="85">
        <f>SUM(P12:P15)</f>
        <v>2335700</v>
      </c>
      <c r="Q16" s="42" t="s">
        <v>93</v>
      </c>
      <c r="R16" s="85">
        <f>SUM(R12:R15)</f>
        <v>846400</v>
      </c>
      <c r="S16" s="43" t="s">
        <v>93</v>
      </c>
      <c r="T16" s="90">
        <f>SUM(T12:T15)</f>
        <v>1489300</v>
      </c>
      <c r="U16" s="124" t="s">
        <v>93</v>
      </c>
      <c r="V16" s="2"/>
      <c r="W16" s="1"/>
      <c r="X16" s="223">
        <v>0.66666666666666663</v>
      </c>
      <c r="Y16" s="224"/>
      <c r="Z16" s="225"/>
      <c r="AA16" s="55">
        <v>3</v>
      </c>
      <c r="AB16" s="14" t="s">
        <v>3</v>
      </c>
      <c r="AC16" s="34">
        <f>(AA16/D12)*100</f>
        <v>3.1914893617021276</v>
      </c>
      <c r="AD16" s="14" t="s">
        <v>5</v>
      </c>
      <c r="AE16" s="55">
        <v>3</v>
      </c>
      <c r="AF16" s="17" t="s">
        <v>4</v>
      </c>
      <c r="AG16" s="35">
        <f>(AE16/J12)*100</f>
        <v>4</v>
      </c>
      <c r="AH16" s="14" t="s">
        <v>5</v>
      </c>
      <c r="AI16" s="1"/>
      <c r="AJ16" s="248">
        <v>0.6875</v>
      </c>
      <c r="AK16" s="249"/>
      <c r="AL16" s="250"/>
      <c r="AM16" s="99">
        <v>108</v>
      </c>
      <c r="AN16" s="102" t="s">
        <v>3</v>
      </c>
      <c r="AO16" s="131">
        <f>(AM16/F12)*100</f>
        <v>44.628099173553721</v>
      </c>
      <c r="AP16" s="102" t="s">
        <v>5</v>
      </c>
      <c r="AQ16" s="99">
        <v>97</v>
      </c>
      <c r="AR16" s="100" t="s">
        <v>4</v>
      </c>
      <c r="AS16" s="101">
        <f>(AQ16/L12)*100</f>
        <v>46.411483253588514</v>
      </c>
      <c r="AT16" s="102" t="s">
        <v>5</v>
      </c>
      <c r="AV16" s="2"/>
      <c r="AW16" s="193" t="s">
        <v>22</v>
      </c>
      <c r="AX16" s="194"/>
      <c r="AY16" s="194"/>
      <c r="AZ16" s="94">
        <f>SUM(AZ6:AZ15)</f>
        <v>1236</v>
      </c>
      <c r="BA16" s="23" t="s">
        <v>29</v>
      </c>
      <c r="BB16" s="94">
        <f>SUM(BB6:BB15)</f>
        <v>1327</v>
      </c>
      <c r="BC16" s="23" t="s">
        <v>29</v>
      </c>
      <c r="BD16" s="41">
        <f>SUM(BD6:BD15)</f>
        <v>2563</v>
      </c>
      <c r="BE16" s="23" t="s">
        <v>29</v>
      </c>
      <c r="BF16" s="81"/>
      <c r="BG16" s="23"/>
      <c r="BU16" s="193" t="s">
        <v>22</v>
      </c>
      <c r="BV16" s="194"/>
      <c r="BW16" s="194"/>
      <c r="BX16" s="79">
        <f>SUM(BX5:BX15)</f>
        <v>46</v>
      </c>
      <c r="BY16" s="23" t="s">
        <v>60</v>
      </c>
      <c r="BZ16" s="79">
        <f>SUM(BZ5:BZ15)</f>
        <v>48</v>
      </c>
      <c r="CA16" s="23" t="s">
        <v>29</v>
      </c>
      <c r="CB16" s="80">
        <f>SUM(CB5:CB15)</f>
        <v>94</v>
      </c>
      <c r="CC16" s="23" t="s">
        <v>29</v>
      </c>
      <c r="CD16" s="81"/>
      <c r="CE16" s="23"/>
    </row>
    <row r="17" spans="1:83" ht="17.25" x14ac:dyDescent="0.15">
      <c r="B17" s="10" t="s">
        <v>73</v>
      </c>
      <c r="C17" s="24"/>
      <c r="D17" s="86">
        <f>D16/10</f>
        <v>123.6</v>
      </c>
      <c r="E17" s="10" t="s">
        <v>3</v>
      </c>
      <c r="F17" s="86">
        <f>F16/10</f>
        <v>134.69999999999999</v>
      </c>
      <c r="G17" s="10" t="s">
        <v>3</v>
      </c>
      <c r="H17" s="86">
        <f>H16/10</f>
        <v>258.3</v>
      </c>
      <c r="I17" s="10" t="s">
        <v>3</v>
      </c>
      <c r="J17" s="86">
        <f>J16/10</f>
        <v>71.7</v>
      </c>
      <c r="K17" s="10" t="s">
        <v>4</v>
      </c>
      <c r="L17" s="86">
        <f>L16/10</f>
        <v>78.5</v>
      </c>
      <c r="M17" s="10" t="s">
        <v>4</v>
      </c>
      <c r="N17" s="86">
        <f>N16/10</f>
        <v>150.19999999999999</v>
      </c>
      <c r="O17" s="10" t="s">
        <v>4</v>
      </c>
      <c r="P17" s="86">
        <f>P16/10</f>
        <v>233570</v>
      </c>
      <c r="Q17" s="10" t="s">
        <v>93</v>
      </c>
      <c r="R17" s="86">
        <f>R16/10</f>
        <v>84640</v>
      </c>
      <c r="S17" s="10" t="s">
        <v>93</v>
      </c>
      <c r="T17" s="86">
        <f>T16/10</f>
        <v>148930</v>
      </c>
      <c r="U17" s="10" t="s">
        <v>93</v>
      </c>
      <c r="V17" s="2"/>
      <c r="W17" s="1"/>
      <c r="X17" s="1"/>
      <c r="Y17" s="1"/>
      <c r="Z17" s="1"/>
      <c r="AA17" s="1"/>
      <c r="AB17" s="1"/>
      <c r="AC17" s="1"/>
      <c r="AD17" s="1"/>
      <c r="AE17" s="1"/>
      <c r="AF17" s="44"/>
      <c r="AG17" s="5"/>
      <c r="AH17" s="5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V17" s="2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T17" s="2"/>
      <c r="BU17" s="195"/>
      <c r="BV17" s="195"/>
      <c r="BW17" s="195"/>
      <c r="BX17" s="73"/>
      <c r="BY17" s="18"/>
      <c r="BZ17" s="73"/>
      <c r="CA17" s="18"/>
      <c r="CB17" s="74"/>
      <c r="CC17" s="18"/>
      <c r="CD17" s="75"/>
      <c r="CE17" s="18"/>
    </row>
    <row r="18" spans="1:83" ht="17.25" customHeight="1" x14ac:dyDescent="0.15">
      <c r="H18" s="2"/>
      <c r="J18" s="10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 t="s">
        <v>84</v>
      </c>
      <c r="Y18" s="2"/>
      <c r="Z18" s="2"/>
      <c r="AA18" s="2"/>
      <c r="AB18" s="2"/>
      <c r="AC18" s="2"/>
      <c r="AD18" s="2"/>
      <c r="AE18" s="2"/>
      <c r="AF18" s="2"/>
      <c r="AG18" s="138"/>
      <c r="AH18" s="138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V18" s="2" t="s">
        <v>55</v>
      </c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T18" s="2"/>
      <c r="BU18" s="175" t="s">
        <v>61</v>
      </c>
      <c r="BV18" s="176"/>
      <c r="BW18" s="177"/>
      <c r="BX18" s="181" t="s">
        <v>25</v>
      </c>
      <c r="BY18" s="182"/>
      <c r="BZ18" s="181" t="s">
        <v>26</v>
      </c>
      <c r="CA18" s="185"/>
      <c r="CB18" s="187" t="s">
        <v>27</v>
      </c>
      <c r="CC18" s="188"/>
      <c r="CD18" s="188"/>
      <c r="CE18" s="189"/>
    </row>
    <row r="19" spans="1:83" ht="17.25" customHeight="1" x14ac:dyDescent="0.15">
      <c r="B19" s="256" t="s">
        <v>70</v>
      </c>
      <c r="C19" s="257"/>
      <c r="D19" s="254" t="s">
        <v>14</v>
      </c>
      <c r="E19" s="255"/>
      <c r="F19" s="255"/>
      <c r="G19" s="255"/>
      <c r="H19" s="2"/>
      <c r="J19" s="1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1"/>
      <c r="X19" s="220" t="s">
        <v>17</v>
      </c>
      <c r="Y19" s="221"/>
      <c r="Z19" s="222"/>
      <c r="AA19" s="220" t="s">
        <v>14</v>
      </c>
      <c r="AB19" s="221"/>
      <c r="AC19" s="221"/>
      <c r="AD19" s="222"/>
      <c r="AE19" s="220" t="s">
        <v>15</v>
      </c>
      <c r="AF19" s="221"/>
      <c r="AG19" s="221"/>
      <c r="AH19" s="222"/>
      <c r="AI19" s="2"/>
      <c r="AJ19" s="220" t="s">
        <v>8</v>
      </c>
      <c r="AK19" s="221"/>
      <c r="AL19" s="222"/>
      <c r="AM19" s="220" t="s">
        <v>14</v>
      </c>
      <c r="AN19" s="221"/>
      <c r="AO19" s="221"/>
      <c r="AP19" s="222"/>
      <c r="AQ19" s="220" t="s">
        <v>15</v>
      </c>
      <c r="AR19" s="221"/>
      <c r="AS19" s="221"/>
      <c r="AT19" s="222"/>
      <c r="AV19" s="2"/>
      <c r="AW19" s="175" t="s">
        <v>39</v>
      </c>
      <c r="AX19" s="176"/>
      <c r="AY19" s="177"/>
      <c r="AZ19" s="181" t="s">
        <v>25</v>
      </c>
      <c r="BA19" s="182"/>
      <c r="BB19" s="181" t="s">
        <v>26</v>
      </c>
      <c r="BC19" s="185"/>
      <c r="BD19" s="187" t="s">
        <v>27</v>
      </c>
      <c r="BE19" s="188"/>
      <c r="BF19" s="188"/>
      <c r="BG19" s="189"/>
      <c r="BT19" s="2"/>
      <c r="BU19" s="178"/>
      <c r="BV19" s="179"/>
      <c r="BW19" s="180"/>
      <c r="BX19" s="183"/>
      <c r="BY19" s="184"/>
      <c r="BZ19" s="183"/>
      <c r="CA19" s="186"/>
      <c r="CB19" s="190"/>
      <c r="CC19" s="191"/>
      <c r="CD19" s="191"/>
      <c r="CE19" s="192"/>
    </row>
    <row r="20" spans="1:83" ht="17.25" x14ac:dyDescent="0.15">
      <c r="B20" s="65" t="s">
        <v>66</v>
      </c>
      <c r="C20" s="65"/>
      <c r="D20" s="60">
        <v>25</v>
      </c>
      <c r="E20" s="53" t="s">
        <v>3</v>
      </c>
      <c r="F20" s="54">
        <f>(D20/H16)*100</f>
        <v>0.96786682152535819</v>
      </c>
      <c r="G20" s="53" t="s">
        <v>65</v>
      </c>
      <c r="H20" s="10"/>
      <c r="J20" s="39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1"/>
      <c r="X20" s="223">
        <v>0.375</v>
      </c>
      <c r="Y20" s="224"/>
      <c r="Z20" s="225"/>
      <c r="AA20" s="55">
        <v>270</v>
      </c>
      <c r="AB20" s="14" t="s">
        <v>3</v>
      </c>
      <c r="AC20" s="34">
        <f>(AA20/D13)*100</f>
        <v>25.568181818181817</v>
      </c>
      <c r="AD20" s="14" t="s">
        <v>5</v>
      </c>
      <c r="AE20" s="55">
        <v>155</v>
      </c>
      <c r="AF20" s="18" t="s">
        <v>4</v>
      </c>
      <c r="AG20" s="35">
        <f>(AE20/J13)*100</f>
        <v>27.827648114901255</v>
      </c>
      <c r="AH20" s="14" t="s">
        <v>5</v>
      </c>
      <c r="AI20" s="1"/>
      <c r="AJ20" s="223">
        <v>0.4375</v>
      </c>
      <c r="AK20" s="224"/>
      <c r="AL20" s="225"/>
      <c r="AM20" s="55">
        <v>46</v>
      </c>
      <c r="AN20" s="14" t="s">
        <v>3</v>
      </c>
      <c r="AO20" s="34">
        <f>(AM20/F13)*100</f>
        <v>4.3643263757115749</v>
      </c>
      <c r="AP20" s="14" t="s">
        <v>5</v>
      </c>
      <c r="AQ20" s="55">
        <v>39</v>
      </c>
      <c r="AR20" s="18" t="s">
        <v>4</v>
      </c>
      <c r="AS20" s="35">
        <f>(AQ20/L13)*100</f>
        <v>7.4144486692015201</v>
      </c>
      <c r="AT20" s="14" t="s">
        <v>5</v>
      </c>
      <c r="AV20" s="2"/>
      <c r="AW20" s="178"/>
      <c r="AX20" s="179"/>
      <c r="AY20" s="180"/>
      <c r="AZ20" s="183"/>
      <c r="BA20" s="184"/>
      <c r="BB20" s="183"/>
      <c r="BC20" s="186"/>
      <c r="BD20" s="190"/>
      <c r="BE20" s="191"/>
      <c r="BF20" s="191"/>
      <c r="BG20" s="192"/>
      <c r="BT20" s="2"/>
      <c r="BU20" s="168" t="s">
        <v>40</v>
      </c>
      <c r="BV20" s="171"/>
      <c r="BW20" s="172"/>
      <c r="BX20" s="62">
        <v>3</v>
      </c>
      <c r="BY20" s="17" t="s">
        <v>29</v>
      </c>
      <c r="BZ20" s="62">
        <v>0</v>
      </c>
      <c r="CA20" s="17" t="s">
        <v>29</v>
      </c>
      <c r="CB20" s="58">
        <f t="shared" ref="CB20:CB22" si="4">BX20+BZ20</f>
        <v>3</v>
      </c>
      <c r="CC20" s="14" t="s">
        <v>29</v>
      </c>
      <c r="CD20" s="35">
        <f>(CB20/CB23)*100</f>
        <v>6.9767441860465116</v>
      </c>
      <c r="CE20" s="14" t="s">
        <v>24</v>
      </c>
    </row>
    <row r="21" spans="1:83" ht="17.25" customHeight="1" x14ac:dyDescent="0.15">
      <c r="B21" s="65" t="s">
        <v>67</v>
      </c>
      <c r="C21" s="65"/>
      <c r="D21" s="60">
        <v>39</v>
      </c>
      <c r="E21" s="53" t="s">
        <v>3</v>
      </c>
      <c r="F21" s="54">
        <f>(D21/H16)*100</f>
        <v>1.5098722415795587</v>
      </c>
      <c r="G21" s="53" t="s">
        <v>65</v>
      </c>
      <c r="H21" s="10"/>
      <c r="I21" s="2"/>
      <c r="J21" s="39"/>
      <c r="K21" s="2"/>
      <c r="L21" s="2"/>
      <c r="M21" s="2"/>
      <c r="N21" s="2"/>
      <c r="O21" s="2"/>
      <c r="P21" s="2"/>
      <c r="Q21" s="2"/>
      <c r="R21" s="40"/>
      <c r="S21" s="2"/>
      <c r="T21" s="2"/>
      <c r="U21" s="2"/>
      <c r="V21" s="2"/>
      <c r="W21" s="1"/>
      <c r="X21" s="217">
        <v>0.41666666666666669</v>
      </c>
      <c r="Y21" s="218"/>
      <c r="Z21" s="219"/>
      <c r="AA21" s="109">
        <v>387</v>
      </c>
      <c r="AB21" s="104" t="s">
        <v>3</v>
      </c>
      <c r="AC21" s="110">
        <f>(AA21/D13)*100</f>
        <v>36.647727272727273</v>
      </c>
      <c r="AD21" s="104" t="s">
        <v>5</v>
      </c>
      <c r="AE21" s="127">
        <v>180</v>
      </c>
      <c r="AF21" s="128" t="s">
        <v>4</v>
      </c>
      <c r="AG21" s="129">
        <f>(AE21/J13)*100</f>
        <v>32.315978456014363</v>
      </c>
      <c r="AH21" s="130" t="s">
        <v>5</v>
      </c>
      <c r="AI21" s="1"/>
      <c r="AJ21" s="223">
        <v>0.47916666666666669</v>
      </c>
      <c r="AK21" s="224"/>
      <c r="AL21" s="225"/>
      <c r="AM21" s="55">
        <v>266</v>
      </c>
      <c r="AN21" s="14" t="s">
        <v>3</v>
      </c>
      <c r="AO21" s="34">
        <f>(AM21/F13)*100</f>
        <v>25.237191650853891</v>
      </c>
      <c r="AP21" s="14" t="s">
        <v>5</v>
      </c>
      <c r="AQ21" s="55">
        <v>146</v>
      </c>
      <c r="AR21" s="17" t="s">
        <v>4</v>
      </c>
      <c r="AS21" s="35">
        <f>(AQ21/L13)*100</f>
        <v>27.756653992395435</v>
      </c>
      <c r="AT21" s="14" t="s">
        <v>5</v>
      </c>
      <c r="AV21" s="2"/>
      <c r="AW21" s="168" t="s">
        <v>40</v>
      </c>
      <c r="AX21" s="171"/>
      <c r="AY21" s="172"/>
      <c r="AZ21" s="92">
        <v>7</v>
      </c>
      <c r="BA21" s="17" t="s">
        <v>29</v>
      </c>
      <c r="BB21" s="92">
        <v>15</v>
      </c>
      <c r="BC21" s="17" t="s">
        <v>29</v>
      </c>
      <c r="BD21" s="37">
        <f t="shared" ref="BD21:BD26" si="5">AZ21+BB21</f>
        <v>22</v>
      </c>
      <c r="BE21" s="14" t="s">
        <v>29</v>
      </c>
      <c r="BF21" s="35">
        <f>(BD21/BD27)*100</f>
        <v>6.5476190476190483</v>
      </c>
      <c r="BG21" s="14" t="s">
        <v>24</v>
      </c>
      <c r="BT21" s="2"/>
      <c r="BU21" s="168" t="s">
        <v>41</v>
      </c>
      <c r="BV21" s="171"/>
      <c r="BW21" s="172"/>
      <c r="BX21" s="62">
        <v>2</v>
      </c>
      <c r="BY21" s="17" t="s">
        <v>29</v>
      </c>
      <c r="BZ21" s="62">
        <v>0</v>
      </c>
      <c r="CA21" s="17" t="s">
        <v>29</v>
      </c>
      <c r="CB21" s="58">
        <f t="shared" si="4"/>
        <v>2</v>
      </c>
      <c r="CC21" s="14" t="s">
        <v>29</v>
      </c>
      <c r="CD21" s="35">
        <f>(CB21/CB23)*100</f>
        <v>4.6511627906976747</v>
      </c>
      <c r="CE21" s="14" t="s">
        <v>24</v>
      </c>
    </row>
    <row r="22" spans="1:83" ht="17.25" x14ac:dyDescent="0.15">
      <c r="B22" s="196" t="s">
        <v>68</v>
      </c>
      <c r="C22" s="216"/>
      <c r="D22" s="60">
        <v>10</v>
      </c>
      <c r="E22" s="53" t="s">
        <v>3</v>
      </c>
      <c r="F22" s="54">
        <f>(D22/H16)*100</f>
        <v>0.38714672861014326</v>
      </c>
      <c r="G22" s="53" t="s">
        <v>65</v>
      </c>
      <c r="H22" s="10"/>
      <c r="I22" s="2"/>
      <c r="J22" s="39"/>
      <c r="K22" s="2"/>
      <c r="L22" s="2"/>
      <c r="M22" s="2"/>
      <c r="N22" s="2"/>
      <c r="O22" s="2"/>
      <c r="P22" s="2"/>
      <c r="Q22" s="2"/>
      <c r="R22" s="40"/>
      <c r="S22" s="2"/>
      <c r="T22" s="2"/>
      <c r="U22" s="2"/>
      <c r="V22" s="2"/>
      <c r="W22" s="1"/>
      <c r="X22" s="248">
        <v>0.58333333333333337</v>
      </c>
      <c r="Y22" s="249"/>
      <c r="Z22" s="250"/>
      <c r="AA22" s="99">
        <v>339</v>
      </c>
      <c r="AB22" s="102" t="s">
        <v>3</v>
      </c>
      <c r="AC22" s="131">
        <f>(AA22/D13)*100</f>
        <v>32.102272727272727</v>
      </c>
      <c r="AD22" s="102" t="s">
        <v>5</v>
      </c>
      <c r="AE22" s="99">
        <v>179</v>
      </c>
      <c r="AF22" s="100" t="s">
        <v>4</v>
      </c>
      <c r="AG22" s="101">
        <f>(AE22/J13)*100</f>
        <v>32.136445242369838</v>
      </c>
      <c r="AH22" s="102" t="s">
        <v>5</v>
      </c>
      <c r="AI22" s="1"/>
      <c r="AJ22" s="223">
        <v>0.625</v>
      </c>
      <c r="AK22" s="224"/>
      <c r="AL22" s="225"/>
      <c r="AM22" s="55">
        <v>269</v>
      </c>
      <c r="AN22" s="14" t="s">
        <v>3</v>
      </c>
      <c r="AO22" s="34">
        <f>(AM22/F13)*100</f>
        <v>25.521821631878556</v>
      </c>
      <c r="AP22" s="14" t="s">
        <v>5</v>
      </c>
      <c r="AQ22" s="55">
        <v>144</v>
      </c>
      <c r="AR22" s="17" t="s">
        <v>4</v>
      </c>
      <c r="AS22" s="35">
        <f>(AQ22/L13)*100</f>
        <v>27.376425855513308</v>
      </c>
      <c r="AT22" s="14" t="s">
        <v>5</v>
      </c>
      <c r="AV22" s="2"/>
      <c r="AW22" s="168" t="s">
        <v>41</v>
      </c>
      <c r="AX22" s="171"/>
      <c r="AY22" s="172"/>
      <c r="AZ22" s="118">
        <v>74</v>
      </c>
      <c r="BA22" s="105" t="s">
        <v>29</v>
      </c>
      <c r="BB22" s="92">
        <v>13</v>
      </c>
      <c r="BC22" s="17" t="s">
        <v>29</v>
      </c>
      <c r="BD22" s="37">
        <f t="shared" si="5"/>
        <v>87</v>
      </c>
      <c r="BE22" s="14" t="s">
        <v>29</v>
      </c>
      <c r="BF22" s="35">
        <f>(BD22/BD27)*100</f>
        <v>25.892857142857146</v>
      </c>
      <c r="BG22" s="14" t="s">
        <v>24</v>
      </c>
      <c r="BU22" s="168" t="s">
        <v>42</v>
      </c>
      <c r="BV22" s="169"/>
      <c r="BW22" s="170"/>
      <c r="BX22" s="119">
        <v>35</v>
      </c>
      <c r="BY22" s="105" t="s">
        <v>29</v>
      </c>
      <c r="BZ22" s="119">
        <v>3</v>
      </c>
      <c r="CA22" s="105" t="s">
        <v>29</v>
      </c>
      <c r="CB22" s="58">
        <f t="shared" si="4"/>
        <v>38</v>
      </c>
      <c r="CC22" s="14" t="s">
        <v>29</v>
      </c>
      <c r="CD22" s="35">
        <f>(CB22/CB23)*100</f>
        <v>88.372093023255815</v>
      </c>
      <c r="CE22" s="14" t="s">
        <v>24</v>
      </c>
    </row>
    <row r="23" spans="1:83" ht="17.25" x14ac:dyDescent="0.15">
      <c r="H23" s="10"/>
      <c r="I23" s="2"/>
      <c r="J23" s="39"/>
      <c r="K23" s="2"/>
      <c r="L23" s="2"/>
      <c r="M23" s="2"/>
      <c r="N23" s="2"/>
      <c r="O23" s="2"/>
      <c r="P23" s="2"/>
      <c r="Q23" s="2"/>
      <c r="R23" s="40"/>
      <c r="S23" s="2"/>
      <c r="T23" s="2"/>
      <c r="U23" s="2"/>
      <c r="V23" s="2"/>
      <c r="W23" s="1"/>
      <c r="X23" s="223">
        <v>0.66666666666666663</v>
      </c>
      <c r="Y23" s="224"/>
      <c r="Z23" s="225"/>
      <c r="AA23" s="55">
        <v>60</v>
      </c>
      <c r="AB23" s="14" t="s">
        <v>3</v>
      </c>
      <c r="AC23" s="34">
        <f>(AA23/D13)*100</f>
        <v>5.6818181818181817</v>
      </c>
      <c r="AD23" s="14" t="s">
        <v>5</v>
      </c>
      <c r="AE23" s="55">
        <v>43</v>
      </c>
      <c r="AF23" s="17" t="s">
        <v>4</v>
      </c>
      <c r="AG23" s="35">
        <f>(AE23/J13)*100</f>
        <v>7.719928186714542</v>
      </c>
      <c r="AH23" s="14" t="s">
        <v>5</v>
      </c>
      <c r="AI23" s="1"/>
      <c r="AJ23" s="217">
        <v>0.6875</v>
      </c>
      <c r="AK23" s="218"/>
      <c r="AL23" s="219"/>
      <c r="AM23" s="109">
        <v>453</v>
      </c>
      <c r="AN23" s="104" t="s">
        <v>3</v>
      </c>
      <c r="AO23" s="110">
        <f>(AM23/F13)*100</f>
        <v>42.979127134724862</v>
      </c>
      <c r="AP23" s="104" t="s">
        <v>5</v>
      </c>
      <c r="AQ23" s="109">
        <v>197</v>
      </c>
      <c r="AR23" s="105" t="s">
        <v>4</v>
      </c>
      <c r="AS23" s="111">
        <f>(AQ23/L13)*100</f>
        <v>37.452471482889734</v>
      </c>
      <c r="AT23" s="104" t="s">
        <v>5</v>
      </c>
      <c r="AV23" s="2"/>
      <c r="AW23" s="168" t="s">
        <v>42</v>
      </c>
      <c r="AX23" s="169"/>
      <c r="AY23" s="170"/>
      <c r="AZ23" s="92">
        <v>9</v>
      </c>
      <c r="BA23" s="17" t="s">
        <v>29</v>
      </c>
      <c r="BB23" s="118">
        <v>188</v>
      </c>
      <c r="BC23" s="105" t="s">
        <v>29</v>
      </c>
      <c r="BD23" s="37">
        <f t="shared" si="5"/>
        <v>197</v>
      </c>
      <c r="BE23" s="14" t="s">
        <v>29</v>
      </c>
      <c r="BF23" s="35">
        <f>(BD23/BD27)*100</f>
        <v>58.630952380952387</v>
      </c>
      <c r="BG23" s="14" t="s">
        <v>24</v>
      </c>
      <c r="BU23" s="173" t="s">
        <v>22</v>
      </c>
      <c r="BV23" s="174"/>
      <c r="BW23" s="174"/>
      <c r="BX23" s="76">
        <f>SUM(BX20:BX22)</f>
        <v>40</v>
      </c>
      <c r="BY23" s="11" t="s">
        <v>29</v>
      </c>
      <c r="BZ23" s="76">
        <f>SUM(BZ20:BZ22)</f>
        <v>3</v>
      </c>
      <c r="CA23" s="11" t="s">
        <v>29</v>
      </c>
      <c r="CB23" s="77">
        <f>SUM(CB20:CB22)</f>
        <v>43</v>
      </c>
      <c r="CC23" s="11" t="s">
        <v>29</v>
      </c>
      <c r="CD23" s="78"/>
      <c r="CE23" s="11"/>
    </row>
    <row r="24" spans="1:83" ht="17.25" x14ac:dyDescent="0.15">
      <c r="A24" s="24"/>
      <c r="H24" s="10"/>
      <c r="I24" s="2"/>
      <c r="J24" s="2"/>
      <c r="K24" s="2"/>
      <c r="L24" s="2"/>
      <c r="M24" s="2"/>
      <c r="N24" s="2"/>
      <c r="O24" s="2"/>
      <c r="P24" s="2"/>
      <c r="Q24" s="2"/>
      <c r="R24" s="40"/>
      <c r="S24" s="2"/>
      <c r="T24" s="2"/>
      <c r="U24" s="2"/>
      <c r="V24" s="2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2"/>
      <c r="AH24" s="2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W24" s="168" t="s">
        <v>43</v>
      </c>
      <c r="AX24" s="169"/>
      <c r="AY24" s="170"/>
      <c r="AZ24" s="92">
        <v>2</v>
      </c>
      <c r="BA24" s="17" t="s">
        <v>29</v>
      </c>
      <c r="BB24" s="92">
        <v>2</v>
      </c>
      <c r="BC24" s="17" t="s">
        <v>29</v>
      </c>
      <c r="BD24" s="37">
        <f t="shared" si="5"/>
        <v>4</v>
      </c>
      <c r="BE24" s="14" t="s">
        <v>29</v>
      </c>
      <c r="BF24" s="35">
        <f>(BD24/BD27)*100</f>
        <v>1.1904761904761905</v>
      </c>
      <c r="BG24" s="14" t="s">
        <v>24</v>
      </c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ht="17.25" x14ac:dyDescent="0.15">
      <c r="B25" s="2"/>
      <c r="C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 t="s">
        <v>85</v>
      </c>
      <c r="Y25" s="2"/>
      <c r="Z25" s="2"/>
      <c r="AA25" s="2"/>
      <c r="AB25" s="2"/>
      <c r="AC25" s="2"/>
      <c r="AD25" s="2"/>
      <c r="AE25" s="2"/>
      <c r="AF25" s="2"/>
      <c r="AG25" s="138"/>
      <c r="AH25" s="138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W25" s="168" t="s">
        <v>44</v>
      </c>
      <c r="AX25" s="169"/>
      <c r="AY25" s="170"/>
      <c r="AZ25" s="92">
        <v>0</v>
      </c>
      <c r="BA25" s="17" t="s">
        <v>29</v>
      </c>
      <c r="BB25" s="92">
        <v>4</v>
      </c>
      <c r="BC25" s="17" t="s">
        <v>29</v>
      </c>
      <c r="BD25" s="37">
        <f t="shared" si="5"/>
        <v>4</v>
      </c>
      <c r="BE25" s="14" t="s">
        <v>29</v>
      </c>
      <c r="BF25" s="35">
        <f>(BD25/BD27)*100</f>
        <v>1.1904761904761905</v>
      </c>
      <c r="BG25" s="14" t="s">
        <v>24</v>
      </c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</row>
    <row r="26" spans="1:83" ht="17.25" x14ac:dyDescent="0.15"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1"/>
      <c r="W26" s="1"/>
      <c r="X26" s="220" t="s">
        <v>17</v>
      </c>
      <c r="Y26" s="221"/>
      <c r="Z26" s="222"/>
      <c r="AA26" s="220" t="s">
        <v>14</v>
      </c>
      <c r="AB26" s="221"/>
      <c r="AC26" s="221"/>
      <c r="AD26" s="222"/>
      <c r="AE26" s="220" t="s">
        <v>15</v>
      </c>
      <c r="AF26" s="221"/>
      <c r="AG26" s="221"/>
      <c r="AH26" s="222"/>
      <c r="AI26" s="2"/>
      <c r="AJ26" s="220" t="s">
        <v>8</v>
      </c>
      <c r="AK26" s="221"/>
      <c r="AL26" s="222"/>
      <c r="AM26" s="220" t="s">
        <v>14</v>
      </c>
      <c r="AN26" s="221"/>
      <c r="AO26" s="221"/>
      <c r="AP26" s="222"/>
      <c r="AQ26" s="220" t="s">
        <v>15</v>
      </c>
      <c r="AR26" s="221"/>
      <c r="AS26" s="221"/>
      <c r="AT26" s="222"/>
      <c r="AW26" s="168" t="s">
        <v>45</v>
      </c>
      <c r="AX26" s="169"/>
      <c r="AY26" s="170"/>
      <c r="AZ26" s="92">
        <v>2</v>
      </c>
      <c r="BA26" s="17" t="s">
        <v>29</v>
      </c>
      <c r="BB26" s="92">
        <v>20</v>
      </c>
      <c r="BC26" s="17" t="s">
        <v>29</v>
      </c>
      <c r="BD26" s="37">
        <f t="shared" si="5"/>
        <v>22</v>
      </c>
      <c r="BE26" s="14" t="s">
        <v>29</v>
      </c>
      <c r="BF26" s="35">
        <f>(BD26/BD27)*100</f>
        <v>6.5476190476190483</v>
      </c>
      <c r="BG26" s="14" t="s">
        <v>24</v>
      </c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</row>
    <row r="27" spans="1:83" ht="17.25" x14ac:dyDescent="0.15">
      <c r="I27" s="2"/>
      <c r="J27" s="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217">
        <v>0.375</v>
      </c>
      <c r="Y27" s="218"/>
      <c r="Z27" s="219"/>
      <c r="AA27" s="109">
        <v>26</v>
      </c>
      <c r="AB27" s="104" t="s">
        <v>3</v>
      </c>
      <c r="AC27" s="110">
        <f>(AA27/D14)*100</f>
        <v>56.521739130434781</v>
      </c>
      <c r="AD27" s="104" t="s">
        <v>5</v>
      </c>
      <c r="AE27" s="109">
        <v>25</v>
      </c>
      <c r="AF27" s="112" t="s">
        <v>4</v>
      </c>
      <c r="AG27" s="111">
        <f>(AE27/J14)*100</f>
        <v>55.555555555555557</v>
      </c>
      <c r="AH27" s="104" t="s">
        <v>5</v>
      </c>
      <c r="AI27" s="1"/>
      <c r="AJ27" s="248">
        <v>0.4375</v>
      </c>
      <c r="AK27" s="249"/>
      <c r="AL27" s="250"/>
      <c r="AM27" s="99">
        <v>13</v>
      </c>
      <c r="AN27" s="102" t="s">
        <v>3</v>
      </c>
      <c r="AO27" s="131">
        <f>(AM27/F14)*100</f>
        <v>27.083333333333332</v>
      </c>
      <c r="AP27" s="102" t="s">
        <v>5</v>
      </c>
      <c r="AQ27" s="99">
        <v>13</v>
      </c>
      <c r="AR27" s="166" t="s">
        <v>4</v>
      </c>
      <c r="AS27" s="101">
        <f>(AQ27/L14)*100</f>
        <v>27.659574468085108</v>
      </c>
      <c r="AT27" s="102" t="s">
        <v>5</v>
      </c>
      <c r="AW27" s="173" t="s">
        <v>22</v>
      </c>
      <c r="AX27" s="174"/>
      <c r="AY27" s="174"/>
      <c r="AZ27" s="95">
        <f>SUM(AZ21:AZ26)</f>
        <v>94</v>
      </c>
      <c r="BA27" s="11" t="s">
        <v>29</v>
      </c>
      <c r="BB27" s="95">
        <f>SUM(BB21:BB26)</f>
        <v>242</v>
      </c>
      <c r="BC27" s="11" t="s">
        <v>29</v>
      </c>
      <c r="BD27" s="96">
        <f>SUM(BD21:BD26)</f>
        <v>336</v>
      </c>
      <c r="BE27" s="11" t="s">
        <v>29</v>
      </c>
      <c r="BF27" s="78"/>
      <c r="BG27" s="1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</row>
    <row r="28" spans="1:83" ht="17.25" customHeight="1" x14ac:dyDescent="0.15">
      <c r="I28" s="1"/>
      <c r="J28" s="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223">
        <v>0.41666666666666669</v>
      </c>
      <c r="Y28" s="224"/>
      <c r="Z28" s="225"/>
      <c r="AA28" s="55">
        <v>15</v>
      </c>
      <c r="AB28" s="14" t="s">
        <v>3</v>
      </c>
      <c r="AC28" s="34">
        <f>(AA28/D14)*100</f>
        <v>32.608695652173914</v>
      </c>
      <c r="AD28" s="14" t="s">
        <v>5</v>
      </c>
      <c r="AE28" s="55">
        <v>15</v>
      </c>
      <c r="AF28" s="17" t="s">
        <v>4</v>
      </c>
      <c r="AG28" s="35">
        <f>(AE28/J14)*100</f>
        <v>33.333333333333329</v>
      </c>
      <c r="AH28" s="14" t="s">
        <v>5</v>
      </c>
      <c r="AI28" s="1"/>
      <c r="AJ28" s="217">
        <v>0.47916666666666669</v>
      </c>
      <c r="AK28" s="218"/>
      <c r="AL28" s="219"/>
      <c r="AM28" s="109">
        <v>15</v>
      </c>
      <c r="AN28" s="104" t="s">
        <v>3</v>
      </c>
      <c r="AO28" s="110">
        <f>(AM28/F14)*100</f>
        <v>31.25</v>
      </c>
      <c r="AP28" s="104" t="s">
        <v>5</v>
      </c>
      <c r="AQ28" s="109">
        <v>15</v>
      </c>
      <c r="AR28" s="105" t="s">
        <v>4</v>
      </c>
      <c r="AS28" s="111">
        <f>(AQ28/L14)*100</f>
        <v>31.914893617021278</v>
      </c>
      <c r="AT28" s="104" t="s">
        <v>5</v>
      </c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</row>
    <row r="29" spans="1:83" ht="17.25" customHeight="1" x14ac:dyDescent="0.15">
      <c r="I29" s="1"/>
      <c r="J29" s="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223">
        <v>0.58333333333333337</v>
      </c>
      <c r="Y29" s="224"/>
      <c r="Z29" s="225"/>
      <c r="AA29" s="55">
        <v>2</v>
      </c>
      <c r="AB29" s="14" t="s">
        <v>3</v>
      </c>
      <c r="AC29" s="34">
        <f>(AA29/D14)*100</f>
        <v>4.3478260869565215</v>
      </c>
      <c r="AD29" s="14" t="s">
        <v>5</v>
      </c>
      <c r="AE29" s="55">
        <v>2</v>
      </c>
      <c r="AF29" s="17" t="s">
        <v>4</v>
      </c>
      <c r="AG29" s="35">
        <f>(AE29/J14)*100</f>
        <v>4.4444444444444446</v>
      </c>
      <c r="AH29" s="14" t="s">
        <v>5</v>
      </c>
      <c r="AI29" s="1"/>
      <c r="AJ29" s="223">
        <v>0.625</v>
      </c>
      <c r="AK29" s="224"/>
      <c r="AL29" s="225"/>
      <c r="AM29" s="55">
        <v>11</v>
      </c>
      <c r="AN29" s="14" t="s">
        <v>3</v>
      </c>
      <c r="AO29" s="34">
        <f>(AM29/F14)*100</f>
        <v>22.916666666666664</v>
      </c>
      <c r="AP29" s="14" t="s">
        <v>5</v>
      </c>
      <c r="AQ29" s="55">
        <v>10</v>
      </c>
      <c r="AR29" s="17" t="s">
        <v>4</v>
      </c>
      <c r="AS29" s="35">
        <f>(AQ29/L14)*100</f>
        <v>21.276595744680851</v>
      </c>
      <c r="AT29" s="14" t="s">
        <v>5</v>
      </c>
      <c r="AW29" s="175" t="s">
        <v>50</v>
      </c>
      <c r="AX29" s="176"/>
      <c r="AY29" s="177"/>
      <c r="AZ29" s="181" t="s">
        <v>25</v>
      </c>
      <c r="BA29" s="182"/>
      <c r="BB29" s="181" t="s">
        <v>26</v>
      </c>
      <c r="BC29" s="185"/>
      <c r="BD29" s="187" t="s">
        <v>27</v>
      </c>
      <c r="BE29" s="188"/>
      <c r="BF29" s="188"/>
      <c r="BG29" s="189"/>
      <c r="BT29" s="2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</row>
    <row r="30" spans="1:83" ht="17.25" x14ac:dyDescent="0.15"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223">
        <v>0.66666666666666663</v>
      </c>
      <c r="Y30" s="224"/>
      <c r="Z30" s="225"/>
      <c r="AA30" s="55">
        <v>3</v>
      </c>
      <c r="AB30" s="14" t="s">
        <v>3</v>
      </c>
      <c r="AC30" s="34">
        <f>(AA30/D14)*100</f>
        <v>6.5217391304347823</v>
      </c>
      <c r="AD30" s="14" t="s">
        <v>5</v>
      </c>
      <c r="AE30" s="55">
        <v>3</v>
      </c>
      <c r="AF30" s="17" t="s">
        <v>4</v>
      </c>
      <c r="AG30" s="35">
        <f>(AE30/J14)*100</f>
        <v>6.666666666666667</v>
      </c>
      <c r="AH30" s="14" t="s">
        <v>5</v>
      </c>
      <c r="AI30" s="1"/>
      <c r="AJ30" s="223">
        <v>0.6875</v>
      </c>
      <c r="AK30" s="224"/>
      <c r="AL30" s="225"/>
      <c r="AM30" s="55">
        <v>9</v>
      </c>
      <c r="AN30" s="14" t="s">
        <v>3</v>
      </c>
      <c r="AO30" s="34">
        <f>(AM30/F14)*100</f>
        <v>18.75</v>
      </c>
      <c r="AP30" s="14" t="s">
        <v>5</v>
      </c>
      <c r="AQ30" s="55">
        <v>9</v>
      </c>
      <c r="AR30" s="17" t="s">
        <v>4</v>
      </c>
      <c r="AS30" s="35">
        <f>(AQ30/L14)*100</f>
        <v>19.148936170212767</v>
      </c>
      <c r="AT30" s="14" t="s">
        <v>5</v>
      </c>
      <c r="AW30" s="178"/>
      <c r="AX30" s="179"/>
      <c r="AY30" s="180"/>
      <c r="AZ30" s="183"/>
      <c r="BA30" s="184"/>
      <c r="BB30" s="183"/>
      <c r="BC30" s="186"/>
      <c r="BD30" s="190"/>
      <c r="BE30" s="191"/>
      <c r="BF30" s="191"/>
      <c r="BG30" s="192"/>
      <c r="BT30" s="5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</row>
    <row r="31" spans="1:83" ht="18" customHeight="1" x14ac:dyDescent="0.15">
      <c r="A31" s="2" t="s">
        <v>21</v>
      </c>
      <c r="D31" s="2"/>
      <c r="E31" s="2"/>
      <c r="F31" s="2"/>
      <c r="G31" s="2"/>
      <c r="H31" s="2"/>
      <c r="I31" s="2"/>
      <c r="J31" s="2"/>
      <c r="K31" s="2"/>
      <c r="L31" s="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2"/>
      <c r="AH31" s="2"/>
      <c r="AI31" s="1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W31" s="168" t="s">
        <v>40</v>
      </c>
      <c r="AX31" s="171"/>
      <c r="AY31" s="172"/>
      <c r="AZ31" s="92">
        <v>9</v>
      </c>
      <c r="BA31" s="17" t="s">
        <v>29</v>
      </c>
      <c r="BB31" s="92">
        <v>9</v>
      </c>
      <c r="BC31" s="17" t="s">
        <v>29</v>
      </c>
      <c r="BD31" s="58">
        <f>AZ31+BB31</f>
        <v>18</v>
      </c>
      <c r="BE31" s="14" t="s">
        <v>29</v>
      </c>
      <c r="BF31" s="35">
        <f>(BD31/BD44)*100</f>
        <v>0.86124401913875592</v>
      </c>
      <c r="BG31" s="14" t="s">
        <v>24</v>
      </c>
      <c r="BT31" s="4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</row>
    <row r="32" spans="1:83" ht="18" customHeight="1" x14ac:dyDescent="0.15">
      <c r="A32" s="2" t="s">
        <v>72</v>
      </c>
      <c r="D32" s="2"/>
      <c r="E32" s="2"/>
      <c r="F32" s="2"/>
      <c r="O32" s="2"/>
      <c r="P32" s="1"/>
      <c r="Q32" s="1"/>
      <c r="R32" s="1"/>
      <c r="S32" s="1"/>
      <c r="T32" s="1"/>
      <c r="U32" s="1"/>
      <c r="V32" s="1"/>
      <c r="W32" s="2"/>
      <c r="X32" s="2" t="s">
        <v>86</v>
      </c>
      <c r="Y32" s="2"/>
      <c r="Z32" s="2"/>
      <c r="AA32" s="2"/>
      <c r="AB32" s="2"/>
      <c r="AC32" s="2"/>
      <c r="AD32" s="2"/>
      <c r="AE32" s="2"/>
      <c r="AF32" s="2"/>
      <c r="AG32" s="138"/>
      <c r="AH32" s="138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V32" s="2"/>
      <c r="AW32" s="168" t="s">
        <v>41</v>
      </c>
      <c r="AX32" s="171"/>
      <c r="AY32" s="172"/>
      <c r="AZ32" s="92">
        <v>11</v>
      </c>
      <c r="BA32" s="17" t="s">
        <v>29</v>
      </c>
      <c r="BB32" s="92">
        <v>46</v>
      </c>
      <c r="BC32" s="17" t="s">
        <v>29</v>
      </c>
      <c r="BD32" s="37">
        <f t="shared" ref="BD32:BD43" si="6">AZ32+BB32</f>
        <v>57</v>
      </c>
      <c r="BE32" s="14" t="s">
        <v>29</v>
      </c>
      <c r="BF32" s="35">
        <f>(BD32/BD44)*100</f>
        <v>2.7272727272727271</v>
      </c>
      <c r="BG32" s="14" t="s">
        <v>24</v>
      </c>
      <c r="BT32" s="4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</row>
    <row r="33" spans="1:83" ht="17.25" customHeight="1" x14ac:dyDescent="0.15">
      <c r="B33" s="196" t="s">
        <v>0</v>
      </c>
      <c r="C33" s="197"/>
      <c r="D33" s="198"/>
      <c r="E33" s="199">
        <f>(H12/N12)</f>
        <v>1.1830985915492958</v>
      </c>
      <c r="F33" s="200"/>
      <c r="G33" s="14" t="s">
        <v>3</v>
      </c>
      <c r="O33" s="10"/>
      <c r="W33" s="1"/>
      <c r="X33" s="220" t="s">
        <v>17</v>
      </c>
      <c r="Y33" s="221"/>
      <c r="Z33" s="222"/>
      <c r="AA33" s="220" t="s">
        <v>14</v>
      </c>
      <c r="AB33" s="221"/>
      <c r="AC33" s="221"/>
      <c r="AD33" s="222"/>
      <c r="AE33" s="220" t="s">
        <v>15</v>
      </c>
      <c r="AF33" s="221"/>
      <c r="AG33" s="221"/>
      <c r="AH33" s="222"/>
      <c r="AI33" s="2"/>
      <c r="AJ33" s="220" t="s">
        <v>8</v>
      </c>
      <c r="AK33" s="221"/>
      <c r="AL33" s="222"/>
      <c r="AM33" s="220" t="s">
        <v>14</v>
      </c>
      <c r="AN33" s="221"/>
      <c r="AO33" s="221"/>
      <c r="AP33" s="222"/>
      <c r="AQ33" s="220" t="s">
        <v>15</v>
      </c>
      <c r="AR33" s="221"/>
      <c r="AS33" s="221"/>
      <c r="AT33" s="222"/>
      <c r="AV33" s="5"/>
      <c r="AW33" s="168" t="s">
        <v>42</v>
      </c>
      <c r="AX33" s="169"/>
      <c r="AY33" s="170"/>
      <c r="AZ33" s="92">
        <v>62</v>
      </c>
      <c r="BA33" s="17" t="s">
        <v>29</v>
      </c>
      <c r="BB33" s="92">
        <v>117</v>
      </c>
      <c r="BC33" s="17" t="s">
        <v>29</v>
      </c>
      <c r="BD33" s="37">
        <f t="shared" si="6"/>
        <v>179</v>
      </c>
      <c r="BE33" s="14" t="s">
        <v>29</v>
      </c>
      <c r="BF33" s="35">
        <f>(BD33/BD44)*100</f>
        <v>8.5645933014354068</v>
      </c>
      <c r="BG33" s="14" t="s">
        <v>24</v>
      </c>
      <c r="BT33" s="2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</row>
    <row r="34" spans="1:83" ht="17.25" x14ac:dyDescent="0.15">
      <c r="B34" s="201" t="s">
        <v>11</v>
      </c>
      <c r="C34" s="202"/>
      <c r="D34" s="203"/>
      <c r="E34" s="204">
        <f>(H13/N13)</f>
        <v>1.948291782086796</v>
      </c>
      <c r="F34" s="205"/>
      <c r="G34" s="104" t="s">
        <v>3</v>
      </c>
      <c r="O34" s="10"/>
      <c r="W34" s="1"/>
      <c r="X34" s="223">
        <v>0.375</v>
      </c>
      <c r="Y34" s="224"/>
      <c r="Z34" s="225"/>
      <c r="AA34" s="55">
        <v>4</v>
      </c>
      <c r="AB34" s="14" t="s">
        <v>3</v>
      </c>
      <c r="AC34" s="34">
        <f>(AA34/D15)*100</f>
        <v>10</v>
      </c>
      <c r="AD34" s="14" t="s">
        <v>5</v>
      </c>
      <c r="AE34" s="55">
        <v>4</v>
      </c>
      <c r="AF34" s="18" t="s">
        <v>4</v>
      </c>
      <c r="AG34" s="35">
        <f>(AE34/J15)*100</f>
        <v>10</v>
      </c>
      <c r="AH34" s="14" t="s">
        <v>5</v>
      </c>
      <c r="AI34" s="1"/>
      <c r="AJ34" s="223">
        <v>0.4375</v>
      </c>
      <c r="AK34" s="224"/>
      <c r="AL34" s="225"/>
      <c r="AM34" s="55">
        <v>0</v>
      </c>
      <c r="AN34" s="14" t="s">
        <v>3</v>
      </c>
      <c r="AO34" s="34">
        <f>(AM34/F15)*100</f>
        <v>0</v>
      </c>
      <c r="AP34" s="14" t="s">
        <v>5</v>
      </c>
      <c r="AQ34" s="55">
        <v>0</v>
      </c>
      <c r="AR34" s="18" t="s">
        <v>4</v>
      </c>
      <c r="AS34" s="35">
        <f>(AQ34/L15)*100</f>
        <v>0</v>
      </c>
      <c r="AT34" s="14" t="s">
        <v>5</v>
      </c>
      <c r="AV34" s="4"/>
      <c r="AW34" s="168" t="s">
        <v>43</v>
      </c>
      <c r="AX34" s="169"/>
      <c r="AY34" s="170"/>
      <c r="AZ34" s="118">
        <v>537</v>
      </c>
      <c r="BA34" s="105" t="s">
        <v>29</v>
      </c>
      <c r="BB34" s="118">
        <v>469</v>
      </c>
      <c r="BC34" s="105" t="s">
        <v>29</v>
      </c>
      <c r="BD34" s="37">
        <f t="shared" si="6"/>
        <v>1006</v>
      </c>
      <c r="BE34" s="14" t="s">
        <v>29</v>
      </c>
      <c r="BF34" s="35">
        <f>(BD34/BD44)*100</f>
        <v>48.133971291866033</v>
      </c>
      <c r="BG34" s="14" t="s">
        <v>24</v>
      </c>
      <c r="BT34" s="2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</row>
    <row r="35" spans="1:83" ht="18" customHeight="1" x14ac:dyDescent="0.15">
      <c r="B35" s="196" t="s">
        <v>1</v>
      </c>
      <c r="C35" s="197"/>
      <c r="D35" s="198"/>
      <c r="E35" s="199">
        <f>(H14/N14)</f>
        <v>1.0217391304347827</v>
      </c>
      <c r="F35" s="200"/>
      <c r="G35" s="14" t="s">
        <v>3</v>
      </c>
      <c r="O35" s="10"/>
      <c r="W35" s="1"/>
      <c r="X35" s="217">
        <v>0.41666666666666669</v>
      </c>
      <c r="Y35" s="218"/>
      <c r="Z35" s="219"/>
      <c r="AA35" s="109">
        <v>32</v>
      </c>
      <c r="AB35" s="104" t="s">
        <v>3</v>
      </c>
      <c r="AC35" s="110">
        <f>(AA35/D15)*100</f>
        <v>80</v>
      </c>
      <c r="AD35" s="104" t="s">
        <v>5</v>
      </c>
      <c r="AE35" s="109">
        <v>32</v>
      </c>
      <c r="AF35" s="105" t="s">
        <v>4</v>
      </c>
      <c r="AG35" s="111">
        <f>(AE35/J15)*100</f>
        <v>80</v>
      </c>
      <c r="AH35" s="104" t="s">
        <v>5</v>
      </c>
      <c r="AI35" s="1"/>
      <c r="AJ35" s="248">
        <v>0.47916666666666669</v>
      </c>
      <c r="AK35" s="249"/>
      <c r="AL35" s="250"/>
      <c r="AM35" s="99">
        <v>1</v>
      </c>
      <c r="AN35" s="102" t="s">
        <v>3</v>
      </c>
      <c r="AO35" s="131">
        <f>(AM35/F15)*100</f>
        <v>33.333333333333329</v>
      </c>
      <c r="AP35" s="102" t="s">
        <v>5</v>
      </c>
      <c r="AQ35" s="99">
        <v>1</v>
      </c>
      <c r="AR35" s="100" t="s">
        <v>4</v>
      </c>
      <c r="AS35" s="101">
        <f>(AQ35/L15)*100</f>
        <v>33.333333333333329</v>
      </c>
      <c r="AT35" s="102" t="s">
        <v>5</v>
      </c>
      <c r="AV35" s="4"/>
      <c r="AW35" s="168" t="s">
        <v>44</v>
      </c>
      <c r="AX35" s="169"/>
      <c r="AY35" s="170"/>
      <c r="AZ35" s="92">
        <v>197</v>
      </c>
      <c r="BA35" s="17" t="s">
        <v>29</v>
      </c>
      <c r="BB35" s="92">
        <v>156</v>
      </c>
      <c r="BC35" s="17" t="s">
        <v>29</v>
      </c>
      <c r="BD35" s="37">
        <f t="shared" si="6"/>
        <v>353</v>
      </c>
      <c r="BE35" s="14" t="s">
        <v>29</v>
      </c>
      <c r="BF35" s="35">
        <f>(BD35/BD44)*100</f>
        <v>16.889952153110048</v>
      </c>
      <c r="BG35" s="14" t="s">
        <v>24</v>
      </c>
      <c r="BT35" s="2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</row>
    <row r="36" spans="1:83" ht="18" thickBot="1" x14ac:dyDescent="0.2">
      <c r="B36" s="206" t="s">
        <v>2</v>
      </c>
      <c r="C36" s="207"/>
      <c r="D36" s="208"/>
      <c r="E36" s="209">
        <f>(H15/N15)</f>
        <v>1</v>
      </c>
      <c r="F36" s="210"/>
      <c r="G36" s="26" t="s">
        <v>3</v>
      </c>
      <c r="O36" s="10"/>
      <c r="W36" s="1"/>
      <c r="X36" s="223">
        <v>0.58333333333333337</v>
      </c>
      <c r="Y36" s="224"/>
      <c r="Z36" s="225"/>
      <c r="AA36" s="55">
        <v>4</v>
      </c>
      <c r="AB36" s="14" t="s">
        <v>3</v>
      </c>
      <c r="AC36" s="34">
        <f>(AA36/D15)*100</f>
        <v>10</v>
      </c>
      <c r="AD36" s="14" t="s">
        <v>5</v>
      </c>
      <c r="AE36" s="55">
        <v>4</v>
      </c>
      <c r="AF36" s="17" t="s">
        <v>4</v>
      </c>
      <c r="AG36" s="35">
        <f>(AE36/J15)*100</f>
        <v>10</v>
      </c>
      <c r="AH36" s="14" t="s">
        <v>5</v>
      </c>
      <c r="AI36" s="1"/>
      <c r="AJ36" s="223">
        <v>0.625</v>
      </c>
      <c r="AK36" s="224"/>
      <c r="AL36" s="225"/>
      <c r="AM36" s="55">
        <v>0</v>
      </c>
      <c r="AN36" s="14" t="s">
        <v>3</v>
      </c>
      <c r="AO36" s="34">
        <f>(AM36/F15)*100</f>
        <v>0</v>
      </c>
      <c r="AP36" s="14" t="s">
        <v>5</v>
      </c>
      <c r="AQ36" s="55">
        <v>0</v>
      </c>
      <c r="AR36" s="17" t="s">
        <v>4</v>
      </c>
      <c r="AS36" s="35">
        <f>(AQ36/L15)*100</f>
        <v>0</v>
      </c>
      <c r="AT36" s="14" t="s">
        <v>5</v>
      </c>
      <c r="AV36" s="2"/>
      <c r="AW36" s="168" t="s">
        <v>45</v>
      </c>
      <c r="AX36" s="169"/>
      <c r="AY36" s="170"/>
      <c r="AZ36" s="92">
        <v>0</v>
      </c>
      <c r="BA36" s="17" t="s">
        <v>29</v>
      </c>
      <c r="BB36" s="92">
        <v>0</v>
      </c>
      <c r="BC36" s="17" t="s">
        <v>29</v>
      </c>
      <c r="BD36" s="37">
        <f t="shared" si="6"/>
        <v>0</v>
      </c>
      <c r="BE36" s="14" t="s">
        <v>29</v>
      </c>
      <c r="BF36" s="35">
        <f>(BD36/BD44)*100</f>
        <v>0</v>
      </c>
      <c r="BG36" s="14" t="s">
        <v>24</v>
      </c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</row>
    <row r="37" spans="1:83" ht="18" thickTop="1" x14ac:dyDescent="0.15">
      <c r="B37" s="211" t="s">
        <v>6</v>
      </c>
      <c r="C37" s="212"/>
      <c r="D37" s="213"/>
      <c r="E37" s="214">
        <f>(H16/N16)</f>
        <v>1.7197070572569906</v>
      </c>
      <c r="F37" s="215"/>
      <c r="G37" s="27" t="s">
        <v>3</v>
      </c>
      <c r="O37" s="10"/>
      <c r="W37" s="1"/>
      <c r="X37" s="223">
        <v>0.66666666666666663</v>
      </c>
      <c r="Y37" s="224"/>
      <c r="Z37" s="225"/>
      <c r="AA37" s="55">
        <v>0</v>
      </c>
      <c r="AB37" s="14" t="s">
        <v>3</v>
      </c>
      <c r="AC37" s="34">
        <f>(AA37/D15)*100</f>
        <v>0</v>
      </c>
      <c r="AD37" s="14" t="s">
        <v>5</v>
      </c>
      <c r="AE37" s="55">
        <v>0</v>
      </c>
      <c r="AF37" s="17" t="s">
        <v>4</v>
      </c>
      <c r="AG37" s="35">
        <f>(AE37/J15)*100</f>
        <v>0</v>
      </c>
      <c r="AH37" s="14" t="s">
        <v>5</v>
      </c>
      <c r="AI37" s="1"/>
      <c r="AJ37" s="217">
        <v>0.6875</v>
      </c>
      <c r="AK37" s="218"/>
      <c r="AL37" s="219"/>
      <c r="AM37" s="109">
        <v>2</v>
      </c>
      <c r="AN37" s="104" t="s">
        <v>3</v>
      </c>
      <c r="AO37" s="110">
        <f>(AM37/F15)*100</f>
        <v>66.666666666666657</v>
      </c>
      <c r="AP37" s="104" t="s">
        <v>5</v>
      </c>
      <c r="AQ37" s="109">
        <v>2</v>
      </c>
      <c r="AR37" s="105" t="s">
        <v>4</v>
      </c>
      <c r="AS37" s="111">
        <f>(AQ37/L15)*100</f>
        <v>66.666666666666657</v>
      </c>
      <c r="AT37" s="104" t="s">
        <v>5</v>
      </c>
      <c r="AV37" s="2"/>
      <c r="AW37" s="168" t="s">
        <v>46</v>
      </c>
      <c r="AX37" s="169"/>
      <c r="AY37" s="170"/>
      <c r="AZ37" s="92">
        <v>0</v>
      </c>
      <c r="BA37" s="17" t="s">
        <v>29</v>
      </c>
      <c r="BB37" s="92">
        <v>0</v>
      </c>
      <c r="BC37" s="17" t="s">
        <v>29</v>
      </c>
      <c r="BD37" s="37">
        <f t="shared" si="6"/>
        <v>0</v>
      </c>
      <c r="BE37" s="14" t="s">
        <v>29</v>
      </c>
      <c r="BF37" s="35">
        <f>(BD37/BD44)*100</f>
        <v>0</v>
      </c>
      <c r="BG37" s="14" t="s">
        <v>24</v>
      </c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</row>
    <row r="38" spans="1:83" ht="17.25" x14ac:dyDescent="0.15">
      <c r="A38" s="3"/>
      <c r="B38" s="3"/>
      <c r="D38" s="3"/>
      <c r="G38" s="52" t="s">
        <v>19</v>
      </c>
      <c r="O38" s="2"/>
      <c r="P38" s="2"/>
      <c r="Q38" s="2"/>
      <c r="R38" s="2"/>
      <c r="S38" s="2"/>
      <c r="T38" s="2"/>
      <c r="U38" s="2"/>
      <c r="V38" s="2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2"/>
      <c r="AH38" s="2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V38" s="2"/>
      <c r="AW38" s="168" t="s">
        <v>47</v>
      </c>
      <c r="AX38" s="169"/>
      <c r="AY38" s="170"/>
      <c r="AZ38" s="92">
        <v>2</v>
      </c>
      <c r="BA38" s="17" t="s">
        <v>29</v>
      </c>
      <c r="BB38" s="92">
        <v>0</v>
      </c>
      <c r="BC38" s="17" t="s">
        <v>29</v>
      </c>
      <c r="BD38" s="37">
        <f t="shared" si="6"/>
        <v>2</v>
      </c>
      <c r="BE38" s="14" t="s">
        <v>29</v>
      </c>
      <c r="BF38" s="35">
        <f>(BD38/BD44)*100</f>
        <v>9.569377990430622E-2</v>
      </c>
      <c r="BG38" s="14" t="s">
        <v>24</v>
      </c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</row>
    <row r="39" spans="1:83" ht="17.25" x14ac:dyDescent="0.1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4"/>
      <c r="N39" s="2"/>
      <c r="O39" s="2"/>
      <c r="P39" s="2"/>
      <c r="Q39" s="2"/>
      <c r="R39" s="2"/>
      <c r="S39" s="2"/>
      <c r="T39" s="2"/>
      <c r="U39" s="2"/>
      <c r="V39" s="2"/>
      <c r="W39" s="139" t="s">
        <v>53</v>
      </c>
      <c r="X39" s="138"/>
      <c r="Y39" s="138"/>
      <c r="Z39" s="138"/>
      <c r="AA39" s="138"/>
      <c r="AB39" s="138"/>
      <c r="AC39" s="138"/>
      <c r="AD39" s="138"/>
      <c r="AE39" s="138"/>
      <c r="AF39" s="138"/>
      <c r="AG39" s="1"/>
      <c r="AH39" s="1"/>
      <c r="AI39" s="72" t="s">
        <v>87</v>
      </c>
      <c r="AL39" s="138"/>
      <c r="AM39" s="138"/>
      <c r="AN39" s="138"/>
      <c r="AO39" s="138"/>
      <c r="AP39" s="138"/>
      <c r="AQ39" s="138"/>
      <c r="AR39" s="138"/>
      <c r="AS39" s="1"/>
      <c r="AT39" s="1"/>
      <c r="AV39" s="1"/>
      <c r="AW39" s="168" t="s">
        <v>48</v>
      </c>
      <c r="AX39" s="169"/>
      <c r="AY39" s="170"/>
      <c r="AZ39" s="92">
        <v>3</v>
      </c>
      <c r="BA39" s="17" t="s">
        <v>29</v>
      </c>
      <c r="BB39" s="92">
        <v>26</v>
      </c>
      <c r="BC39" s="17" t="s">
        <v>29</v>
      </c>
      <c r="BD39" s="37">
        <f t="shared" si="6"/>
        <v>29</v>
      </c>
      <c r="BE39" s="14" t="s">
        <v>29</v>
      </c>
      <c r="BF39" s="35">
        <f>(BD39/BD44)*100</f>
        <v>1.3875598086124401</v>
      </c>
      <c r="BG39" s="14" t="s">
        <v>24</v>
      </c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</row>
    <row r="40" spans="1:83" ht="17.25" x14ac:dyDescent="0.15">
      <c r="A40" s="2" t="s">
        <v>71</v>
      </c>
      <c r="E40" s="2"/>
      <c r="F40" s="2"/>
      <c r="G40" s="2"/>
      <c r="H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W40" s="139"/>
      <c r="X40" s="16"/>
      <c r="Y40" s="243" t="s">
        <v>14</v>
      </c>
      <c r="Z40" s="221"/>
      <c r="AA40" s="221"/>
      <c r="AB40" s="244"/>
      <c r="AC40" s="220" t="s">
        <v>15</v>
      </c>
      <c r="AD40" s="221"/>
      <c r="AE40" s="221"/>
      <c r="AF40" s="244"/>
      <c r="AG40" s="1"/>
      <c r="AH40" s="1"/>
      <c r="AJ40" s="140" t="s">
        <v>0</v>
      </c>
      <c r="AK40" s="19"/>
      <c r="AL40" s="13"/>
      <c r="AM40" s="55">
        <v>0</v>
      </c>
      <c r="AN40" s="14" t="s">
        <v>16</v>
      </c>
      <c r="AO40" s="7"/>
      <c r="AP40" s="7"/>
      <c r="AQ40" s="7"/>
      <c r="AR40" s="143"/>
      <c r="AS40" s="1"/>
      <c r="AT40" s="1"/>
      <c r="AV40" s="1"/>
      <c r="AW40" s="168" t="s">
        <v>49</v>
      </c>
      <c r="AX40" s="169"/>
      <c r="AY40" s="170"/>
      <c r="AZ40" s="92">
        <v>231</v>
      </c>
      <c r="BA40" s="17" t="s">
        <v>29</v>
      </c>
      <c r="BB40" s="92">
        <v>204</v>
      </c>
      <c r="BC40" s="17" t="s">
        <v>29</v>
      </c>
      <c r="BD40" s="37">
        <f t="shared" si="6"/>
        <v>435</v>
      </c>
      <c r="BE40" s="14" t="s">
        <v>29</v>
      </c>
      <c r="BF40" s="35">
        <f>(BD40/BD44)*100</f>
        <v>20.813397129186605</v>
      </c>
      <c r="BG40" s="14" t="s">
        <v>24</v>
      </c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</row>
    <row r="41" spans="1:83" ht="17.25" x14ac:dyDescent="0.15">
      <c r="A41" s="10"/>
      <c r="B41" s="196" t="s">
        <v>0</v>
      </c>
      <c r="C41" s="197"/>
      <c r="D41" s="198"/>
      <c r="E41" s="258">
        <f>(N12/(B7*8)*100)</f>
        <v>17.401960784313726</v>
      </c>
      <c r="F41" s="259"/>
      <c r="G41" s="14" t="s">
        <v>5</v>
      </c>
      <c r="H41" s="10"/>
      <c r="X41" s="71" t="s">
        <v>78</v>
      </c>
      <c r="Y41" s="83">
        <v>447</v>
      </c>
      <c r="Z41" s="14" t="s">
        <v>3</v>
      </c>
      <c r="AA41" s="34">
        <f>(Y41/H16)*100</f>
        <v>17.305458768873404</v>
      </c>
      <c r="AB41" s="14" t="s">
        <v>13</v>
      </c>
      <c r="AC41" s="55">
        <v>275</v>
      </c>
      <c r="AD41" s="18" t="s">
        <v>4</v>
      </c>
      <c r="AE41" s="35">
        <f>(AC41/N16)*100</f>
        <v>18.308921438082557</v>
      </c>
      <c r="AF41" s="14" t="s">
        <v>13</v>
      </c>
      <c r="AG41" s="1"/>
      <c r="AH41" s="1"/>
      <c r="AJ41" s="141" t="s">
        <v>83</v>
      </c>
      <c r="AK41" s="116"/>
      <c r="AL41" s="117"/>
      <c r="AM41" s="109">
        <v>60</v>
      </c>
      <c r="AN41" s="104" t="s">
        <v>16</v>
      </c>
      <c r="AO41" s="5"/>
      <c r="AP41" s="5"/>
      <c r="AQ41" s="5"/>
      <c r="AR41" s="5"/>
      <c r="AS41" s="1"/>
      <c r="AT41" s="1"/>
      <c r="AV41" s="1"/>
      <c r="AW41" s="168" t="s">
        <v>58</v>
      </c>
      <c r="AX41" s="169"/>
      <c r="AY41" s="170"/>
      <c r="AZ41" s="92">
        <v>1</v>
      </c>
      <c r="BA41" s="17" t="s">
        <v>29</v>
      </c>
      <c r="BB41" s="92">
        <v>1</v>
      </c>
      <c r="BC41" s="17" t="s">
        <v>29</v>
      </c>
      <c r="BD41" s="37">
        <f t="shared" si="6"/>
        <v>2</v>
      </c>
      <c r="BE41" s="14" t="s">
        <v>29</v>
      </c>
      <c r="BF41" s="35">
        <f>(BD41/BD44)*100</f>
        <v>9.569377990430622E-2</v>
      </c>
      <c r="BG41" s="14" t="s">
        <v>24</v>
      </c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</row>
    <row r="42" spans="1:83" ht="17.25" x14ac:dyDescent="0.15">
      <c r="A42" s="10"/>
      <c r="B42" s="201" t="s">
        <v>23</v>
      </c>
      <c r="C42" s="202"/>
      <c r="D42" s="203"/>
      <c r="E42" s="260">
        <f>(N13/(B7*8)*100)</f>
        <v>66.360294117647058</v>
      </c>
      <c r="F42" s="261"/>
      <c r="G42" s="104" t="s">
        <v>5</v>
      </c>
      <c r="H42" s="10"/>
      <c r="X42" s="71" t="s">
        <v>79</v>
      </c>
      <c r="Y42" s="83">
        <v>456</v>
      </c>
      <c r="Z42" s="14" t="s">
        <v>3</v>
      </c>
      <c r="AA42" s="34">
        <f>(Y42/H16)*100</f>
        <v>17.653890824622533</v>
      </c>
      <c r="AB42" s="14" t="s">
        <v>13</v>
      </c>
      <c r="AC42" s="55">
        <v>279</v>
      </c>
      <c r="AD42" s="17" t="s">
        <v>4</v>
      </c>
      <c r="AE42" s="35">
        <f>(AC42/N16)*100</f>
        <v>18.575233022636482</v>
      </c>
      <c r="AF42" s="14" t="s">
        <v>13</v>
      </c>
      <c r="AG42" s="1"/>
      <c r="AH42" s="1"/>
      <c r="AI42" s="4"/>
      <c r="AJ42" s="140" t="s">
        <v>1</v>
      </c>
      <c r="AK42" s="19"/>
      <c r="AL42" s="13"/>
      <c r="AM42" s="55">
        <v>0</v>
      </c>
      <c r="AN42" s="14" t="s">
        <v>16</v>
      </c>
      <c r="AO42" s="5"/>
      <c r="AP42" s="5"/>
      <c r="AQ42" s="5"/>
      <c r="AR42" s="5"/>
      <c r="AS42" s="1"/>
      <c r="AT42" s="1"/>
      <c r="AV42" s="1"/>
      <c r="AW42" s="168" t="s">
        <v>51</v>
      </c>
      <c r="AX42" s="169"/>
      <c r="AY42" s="170"/>
      <c r="AZ42" s="92">
        <v>0</v>
      </c>
      <c r="BA42" s="17" t="s">
        <v>29</v>
      </c>
      <c r="BB42" s="92">
        <v>0</v>
      </c>
      <c r="BC42" s="17" t="s">
        <v>29</v>
      </c>
      <c r="BD42" s="37">
        <f t="shared" si="6"/>
        <v>0</v>
      </c>
      <c r="BE42" s="14" t="s">
        <v>29</v>
      </c>
      <c r="BF42" s="35">
        <f>(BD42/BD44)*100</f>
        <v>0</v>
      </c>
      <c r="BG42" s="14" t="s">
        <v>24</v>
      </c>
      <c r="BT42" s="1"/>
    </row>
    <row r="43" spans="1:83" ht="18" thickBot="1" x14ac:dyDescent="0.2">
      <c r="A43" s="10"/>
      <c r="B43" s="196" t="s">
        <v>1</v>
      </c>
      <c r="C43" s="197"/>
      <c r="D43" s="198"/>
      <c r="E43" s="258">
        <f>(N14/(B7*8)*100)</f>
        <v>5.6372549019607847</v>
      </c>
      <c r="F43" s="259"/>
      <c r="G43" s="14" t="s">
        <v>5</v>
      </c>
      <c r="H43" s="10"/>
      <c r="X43" s="71" t="s">
        <v>80</v>
      </c>
      <c r="Y43" s="83">
        <v>610</v>
      </c>
      <c r="Z43" s="14" t="s">
        <v>3</v>
      </c>
      <c r="AA43" s="34">
        <f>(Y43/H16)*100</f>
        <v>23.61595044521874</v>
      </c>
      <c r="AB43" s="14" t="s">
        <v>13</v>
      </c>
      <c r="AC43" s="55">
        <v>329</v>
      </c>
      <c r="AD43" s="17" t="s">
        <v>4</v>
      </c>
      <c r="AE43" s="35">
        <f>(AC43/N16)*100</f>
        <v>21.904127829560586</v>
      </c>
      <c r="AF43" s="14" t="s">
        <v>13</v>
      </c>
      <c r="AG43" s="1"/>
      <c r="AH43" s="1"/>
      <c r="AI43" s="4"/>
      <c r="AJ43" s="28" t="s">
        <v>2</v>
      </c>
      <c r="AK43" s="22"/>
      <c r="AL43" s="29"/>
      <c r="AM43" s="56">
        <v>0</v>
      </c>
      <c r="AN43" s="26" t="s">
        <v>16</v>
      </c>
      <c r="AO43" s="5"/>
      <c r="AP43" s="5"/>
      <c r="AQ43" s="5"/>
      <c r="AR43" s="5"/>
      <c r="AS43" s="1"/>
      <c r="AT43" s="1"/>
      <c r="AV43" s="1"/>
      <c r="AW43" s="168" t="s">
        <v>52</v>
      </c>
      <c r="AX43" s="169"/>
      <c r="AY43" s="170"/>
      <c r="AZ43" s="93">
        <v>3</v>
      </c>
      <c r="BA43" s="23" t="s">
        <v>29</v>
      </c>
      <c r="BB43" s="93">
        <v>6</v>
      </c>
      <c r="BC43" s="23" t="s">
        <v>29</v>
      </c>
      <c r="BD43" s="38">
        <f t="shared" si="6"/>
        <v>9</v>
      </c>
      <c r="BE43" s="26" t="s">
        <v>29</v>
      </c>
      <c r="BF43" s="36">
        <f>(BD43/BD44)*100</f>
        <v>0.43062200956937796</v>
      </c>
      <c r="BG43" s="26" t="s">
        <v>24</v>
      </c>
      <c r="BT43" s="1"/>
    </row>
    <row r="44" spans="1:83" ht="18.75" thickTop="1" thickBot="1" x14ac:dyDescent="0.2">
      <c r="A44" s="10"/>
      <c r="B44" s="206" t="s">
        <v>2</v>
      </c>
      <c r="C44" s="207"/>
      <c r="D44" s="208"/>
      <c r="E44" s="262">
        <f>(N15/(B7*8)*100)</f>
        <v>2.6348039215686274</v>
      </c>
      <c r="F44" s="263"/>
      <c r="G44" s="26" t="s">
        <v>5</v>
      </c>
      <c r="H44" s="10"/>
      <c r="X44" s="71" t="s">
        <v>81</v>
      </c>
      <c r="Y44" s="83">
        <v>413</v>
      </c>
      <c r="Z44" s="14" t="s">
        <v>3</v>
      </c>
      <c r="AA44" s="34">
        <f>(Y44/H16)*100</f>
        <v>15.989159891598916</v>
      </c>
      <c r="AB44" s="14" t="s">
        <v>13</v>
      </c>
      <c r="AC44" s="55">
        <v>276</v>
      </c>
      <c r="AD44" s="17" t="s">
        <v>4</v>
      </c>
      <c r="AE44" s="35">
        <f>(AC44/N16)*100</f>
        <v>18.375499334221036</v>
      </c>
      <c r="AF44" s="14" t="s">
        <v>13</v>
      </c>
      <c r="AG44" s="1"/>
      <c r="AH44" s="1"/>
      <c r="AI44" s="2"/>
      <c r="AJ44" s="142" t="s">
        <v>6</v>
      </c>
      <c r="AK44" s="30"/>
      <c r="AL44" s="31"/>
      <c r="AM44" s="57">
        <f>SUM(AM40:AM43)</f>
        <v>60</v>
      </c>
      <c r="AN44" s="27" t="s">
        <v>16</v>
      </c>
      <c r="AP44" s="5"/>
      <c r="AQ44" s="5"/>
      <c r="AR44" s="5"/>
      <c r="AS44" s="1"/>
      <c r="AT44" s="1"/>
      <c r="AV44" s="1"/>
      <c r="AW44" s="193" t="s">
        <v>22</v>
      </c>
      <c r="AX44" s="194"/>
      <c r="AY44" s="194"/>
      <c r="AZ44" s="94">
        <f>SUM(AZ31:AZ43)</f>
        <v>1056</v>
      </c>
      <c r="BA44" s="23" t="s">
        <v>29</v>
      </c>
      <c r="BB44" s="94">
        <f>SUM(BB31:BB43)</f>
        <v>1034</v>
      </c>
      <c r="BC44" s="23" t="s">
        <v>29</v>
      </c>
      <c r="BD44" s="41">
        <f>SUM(BD31:BD43)</f>
        <v>2090</v>
      </c>
      <c r="BE44" s="23" t="s">
        <v>29</v>
      </c>
      <c r="BF44" s="81"/>
      <c r="BG44" s="23"/>
      <c r="BT44" s="1"/>
    </row>
    <row r="45" spans="1:83" ht="18" thickTop="1" x14ac:dyDescent="0.15">
      <c r="A45" s="15"/>
      <c r="B45" s="211" t="s">
        <v>6</v>
      </c>
      <c r="C45" s="212"/>
      <c r="D45" s="213"/>
      <c r="E45" s="264">
        <f>(N16/(B7*32)*100)</f>
        <v>23.008578431372548</v>
      </c>
      <c r="F45" s="265"/>
      <c r="G45" s="27" t="s">
        <v>5</v>
      </c>
      <c r="H45" s="10"/>
      <c r="X45" s="113" t="s">
        <v>82</v>
      </c>
      <c r="Y45" s="114">
        <v>637</v>
      </c>
      <c r="Z45" s="104" t="s">
        <v>3</v>
      </c>
      <c r="AA45" s="110">
        <f>(Y45/H16)*100</f>
        <v>24.661246612466126</v>
      </c>
      <c r="AB45" s="104" t="s">
        <v>13</v>
      </c>
      <c r="AC45" s="109">
        <v>343</v>
      </c>
      <c r="AD45" s="105" t="s">
        <v>4</v>
      </c>
      <c r="AE45" s="111">
        <f>(AC45/N16)*100</f>
        <v>22.836218375499335</v>
      </c>
      <c r="AF45" s="104" t="s">
        <v>13</v>
      </c>
      <c r="AG45" s="1"/>
      <c r="AH45" s="1"/>
      <c r="AI45" s="2"/>
      <c r="AJ45" s="46" t="s">
        <v>57</v>
      </c>
      <c r="AK45" s="2"/>
      <c r="AL45" s="2"/>
      <c r="AM45" s="2"/>
      <c r="AN45" s="2"/>
      <c r="AO45" s="2"/>
      <c r="AP45" s="2"/>
      <c r="AQ45" s="2"/>
      <c r="AR45" s="2"/>
      <c r="AS45" s="1"/>
      <c r="AT45" s="1"/>
      <c r="BT45" s="1"/>
    </row>
    <row r="46" spans="1:83" ht="17.25" x14ac:dyDescent="0.15">
      <c r="B46" s="3"/>
      <c r="C46" s="3"/>
      <c r="D46" s="3"/>
      <c r="E46" s="3"/>
      <c r="G46" s="52" t="s">
        <v>20</v>
      </c>
      <c r="H46" s="2"/>
      <c r="Z46" s="2"/>
      <c r="AA46" s="2"/>
      <c r="AB46" s="2"/>
      <c r="AC46" s="2"/>
      <c r="AD46" s="2"/>
      <c r="AE46" s="2"/>
      <c r="AF46" s="2"/>
      <c r="AG46" s="2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I46" s="61"/>
      <c r="BT46" s="1"/>
    </row>
    <row r="47" spans="1:83" ht="17.25" x14ac:dyDescent="0.15">
      <c r="W47" s="139"/>
      <c r="Z47" s="138"/>
      <c r="AA47" s="138"/>
      <c r="AB47" s="138"/>
      <c r="AC47" s="138"/>
      <c r="AD47" s="138"/>
      <c r="AE47" s="138"/>
      <c r="AF47" s="138"/>
      <c r="AG47" s="2"/>
      <c r="AH47" s="2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T47" s="1"/>
    </row>
    <row r="48" spans="1:83" ht="17.25" x14ac:dyDescent="0.15"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1"/>
      <c r="AI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T48" s="1"/>
    </row>
    <row r="49" spans="23:72" ht="17.25" x14ac:dyDescent="0.15"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T49" s="1"/>
    </row>
    <row r="50" spans="23:72" ht="17.25" x14ac:dyDescent="0.15">
      <c r="W50" s="1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T50" s="1"/>
    </row>
    <row r="51" spans="23:72" ht="17.25" x14ac:dyDescent="0.15">
      <c r="W51" s="1"/>
      <c r="X51" s="1"/>
      <c r="Y51" s="1"/>
      <c r="Z51" s="1"/>
      <c r="AA51" s="1"/>
      <c r="AB51" s="1"/>
      <c r="AC51" s="1"/>
      <c r="AD51" s="1"/>
      <c r="AE51" s="1"/>
      <c r="AF51" s="1"/>
      <c r="AG51" s="2"/>
      <c r="AH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T51" s="1"/>
    </row>
    <row r="52" spans="23:72" ht="14.25" x14ac:dyDescent="0.15"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T52" s="1"/>
    </row>
    <row r="53" spans="23:72" ht="14.25" x14ac:dyDescent="0.15"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V53" s="1"/>
      <c r="BT53" s="1"/>
    </row>
    <row r="54" spans="23:72" ht="14.25" x14ac:dyDescent="0.15"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V54" s="1"/>
      <c r="BT54" s="1"/>
    </row>
    <row r="55" spans="23:72" ht="14.25" x14ac:dyDescent="0.15"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V55" s="1"/>
    </row>
    <row r="56" spans="23:72" ht="14.25" x14ac:dyDescent="0.15"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V56" s="1"/>
    </row>
    <row r="57" spans="23:72" ht="14.25" x14ac:dyDescent="0.15"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V57" s="1"/>
    </row>
    <row r="58" spans="23:72" ht="14.25" x14ac:dyDescent="0.15"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23:72" ht="14.25" x14ac:dyDescent="0.15"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23:72" ht="14.25" x14ac:dyDescent="0.15"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23:72" ht="14.25" x14ac:dyDescent="0.15"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23:72" ht="14.25" x14ac:dyDescent="0.15"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23:72" ht="14.25" x14ac:dyDescent="0.15"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23:72" ht="14.25" x14ac:dyDescent="0.15"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23:33" ht="14.25" x14ac:dyDescent="0.15"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23:33" ht="14.25" x14ac:dyDescent="0.15"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23:33" ht="14.25" x14ac:dyDescent="0.15"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23:33" ht="14.25" x14ac:dyDescent="0.15">
      <c r="W68" s="1"/>
      <c r="AG68" s="1"/>
    </row>
  </sheetData>
  <mergeCells count="175">
    <mergeCell ref="B44:D44"/>
    <mergeCell ref="E44:F44"/>
    <mergeCell ref="AW44:AY44"/>
    <mergeCell ref="B45:D45"/>
    <mergeCell ref="E45:F45"/>
    <mergeCell ref="B42:D42"/>
    <mergeCell ref="E42:F42"/>
    <mergeCell ref="AW42:AY42"/>
    <mergeCell ref="B43:D43"/>
    <mergeCell ref="E43:F43"/>
    <mergeCell ref="AW43:AY43"/>
    <mergeCell ref="AW38:AY38"/>
    <mergeCell ref="AW39:AY39"/>
    <mergeCell ref="Y40:AB40"/>
    <mergeCell ref="AC40:AF40"/>
    <mergeCell ref="AW40:AY40"/>
    <mergeCell ref="B41:D41"/>
    <mergeCell ref="E41:F41"/>
    <mergeCell ref="AW41:AY41"/>
    <mergeCell ref="B36:D36"/>
    <mergeCell ref="E36:F36"/>
    <mergeCell ref="X36:Z36"/>
    <mergeCell ref="AJ36:AL36"/>
    <mergeCell ref="AW36:AY36"/>
    <mergeCell ref="B37:D37"/>
    <mergeCell ref="E37:F37"/>
    <mergeCell ref="X37:Z37"/>
    <mergeCell ref="AJ37:AL37"/>
    <mergeCell ref="AW37:AY37"/>
    <mergeCell ref="B34:D34"/>
    <mergeCell ref="E34:F34"/>
    <mergeCell ref="X34:Z34"/>
    <mergeCell ref="AJ34:AL34"/>
    <mergeCell ref="AW34:AY34"/>
    <mergeCell ref="B35:D35"/>
    <mergeCell ref="E35:F35"/>
    <mergeCell ref="X35:Z35"/>
    <mergeCell ref="AJ35:AL35"/>
    <mergeCell ref="AW35:AY35"/>
    <mergeCell ref="AW32:AY32"/>
    <mergeCell ref="B33:D33"/>
    <mergeCell ref="E33:F33"/>
    <mergeCell ref="X33:Z33"/>
    <mergeCell ref="AA33:AD33"/>
    <mergeCell ref="AE33:AH33"/>
    <mergeCell ref="AJ33:AL33"/>
    <mergeCell ref="AM33:AP33"/>
    <mergeCell ref="AQ33:AT33"/>
    <mergeCell ref="AW33:AY33"/>
    <mergeCell ref="AZ29:BA30"/>
    <mergeCell ref="BB29:BC30"/>
    <mergeCell ref="BD29:BG30"/>
    <mergeCell ref="X30:Z30"/>
    <mergeCell ref="AJ30:AL30"/>
    <mergeCell ref="AW31:AY31"/>
    <mergeCell ref="X27:Z27"/>
    <mergeCell ref="AJ27:AL27"/>
    <mergeCell ref="AW27:AY27"/>
    <mergeCell ref="X28:Z28"/>
    <mergeCell ref="AJ28:AL28"/>
    <mergeCell ref="X29:Z29"/>
    <mergeCell ref="AJ29:AL29"/>
    <mergeCell ref="AW29:AY30"/>
    <mergeCell ref="AW24:AY24"/>
    <mergeCell ref="AW25:AY25"/>
    <mergeCell ref="X26:Z26"/>
    <mergeCell ref="AA26:AD26"/>
    <mergeCell ref="AE26:AH26"/>
    <mergeCell ref="AJ26:AL26"/>
    <mergeCell ref="AM26:AP26"/>
    <mergeCell ref="AQ26:AT26"/>
    <mergeCell ref="AW26:AY26"/>
    <mergeCell ref="B22:C22"/>
    <mergeCell ref="X22:Z22"/>
    <mergeCell ref="AJ22:AL22"/>
    <mergeCell ref="AW22:AY22"/>
    <mergeCell ref="BU22:BW22"/>
    <mergeCell ref="X23:Z23"/>
    <mergeCell ref="AJ23:AL23"/>
    <mergeCell ref="AW23:AY23"/>
    <mergeCell ref="BU23:BW23"/>
    <mergeCell ref="X20:Z20"/>
    <mergeCell ref="AJ20:AL20"/>
    <mergeCell ref="BU20:BW20"/>
    <mergeCell ref="X21:Z21"/>
    <mergeCell ref="AJ21:AL21"/>
    <mergeCell ref="AW21:AY21"/>
    <mergeCell ref="BU21:BW21"/>
    <mergeCell ref="AM19:AP19"/>
    <mergeCell ref="AQ19:AT19"/>
    <mergeCell ref="AW19:AY20"/>
    <mergeCell ref="AZ19:BA20"/>
    <mergeCell ref="BB19:BC20"/>
    <mergeCell ref="BD19:BG20"/>
    <mergeCell ref="BU18:BW19"/>
    <mergeCell ref="BX18:BY19"/>
    <mergeCell ref="BZ18:CA19"/>
    <mergeCell ref="CB18:CE19"/>
    <mergeCell ref="B19:C19"/>
    <mergeCell ref="D19:G19"/>
    <mergeCell ref="X19:Z19"/>
    <mergeCell ref="AA19:AD19"/>
    <mergeCell ref="AE19:AH19"/>
    <mergeCell ref="AJ19:AL19"/>
    <mergeCell ref="B16:C16"/>
    <mergeCell ref="X16:Z16"/>
    <mergeCell ref="AJ16:AL16"/>
    <mergeCell ref="AW16:AY16"/>
    <mergeCell ref="BU16:BW16"/>
    <mergeCell ref="BU17:BW17"/>
    <mergeCell ref="B14:C14"/>
    <mergeCell ref="X14:Z14"/>
    <mergeCell ref="AJ14:AL14"/>
    <mergeCell ref="BU14:BW14"/>
    <mergeCell ref="B15:C15"/>
    <mergeCell ref="X15:Z15"/>
    <mergeCell ref="AJ15:AL15"/>
    <mergeCell ref="BU15:BW15"/>
    <mergeCell ref="AM12:AP12"/>
    <mergeCell ref="AQ12:AT12"/>
    <mergeCell ref="BU12:BW12"/>
    <mergeCell ref="B13:C13"/>
    <mergeCell ref="X13:Z13"/>
    <mergeCell ref="AJ13:AL13"/>
    <mergeCell ref="BU13:BW13"/>
    <mergeCell ref="N11:O11"/>
    <mergeCell ref="P11:Q11"/>
    <mergeCell ref="R11:S11"/>
    <mergeCell ref="T11:U11"/>
    <mergeCell ref="BU11:BW11"/>
    <mergeCell ref="B12:C12"/>
    <mergeCell ref="X12:Z12"/>
    <mergeCell ref="AA12:AD12"/>
    <mergeCell ref="AE12:AH12"/>
    <mergeCell ref="AJ12:AL12"/>
    <mergeCell ref="B10:C11"/>
    <mergeCell ref="D10:I10"/>
    <mergeCell ref="J10:O10"/>
    <mergeCell ref="P10:U10"/>
    <mergeCell ref="BU10:BW10"/>
    <mergeCell ref="D11:E11"/>
    <mergeCell ref="F11:G11"/>
    <mergeCell ref="H11:I11"/>
    <mergeCell ref="J11:K11"/>
    <mergeCell ref="L11:M11"/>
    <mergeCell ref="X8:Z8"/>
    <mergeCell ref="AJ8:AL8"/>
    <mergeCell ref="BU8:BW8"/>
    <mergeCell ref="X9:Z9"/>
    <mergeCell ref="AJ9:AL9"/>
    <mergeCell ref="BU9:BW9"/>
    <mergeCell ref="X6:Z6"/>
    <mergeCell ref="AJ6:AL6"/>
    <mergeCell ref="AW6:AY6"/>
    <mergeCell ref="BU6:BW6"/>
    <mergeCell ref="X7:Z7"/>
    <mergeCell ref="AJ7:AL7"/>
    <mergeCell ref="AW7:AY7"/>
    <mergeCell ref="BU7:BW7"/>
    <mergeCell ref="AA5:AD5"/>
    <mergeCell ref="AE5:AH5"/>
    <mergeCell ref="AJ5:AL5"/>
    <mergeCell ref="AM5:AP5"/>
    <mergeCell ref="AQ5:AT5"/>
    <mergeCell ref="BU5:BW5"/>
    <mergeCell ref="A1:V1"/>
    <mergeCell ref="W3:AH3"/>
    <mergeCell ref="BU3:BW4"/>
    <mergeCell ref="BX3:BY4"/>
    <mergeCell ref="BZ3:CA4"/>
    <mergeCell ref="CB3:CE4"/>
    <mergeCell ref="AZ4:BA5"/>
    <mergeCell ref="BB4:BC5"/>
    <mergeCell ref="BD4:BG5"/>
    <mergeCell ref="X5:Z5"/>
  </mergeCells>
  <phoneticPr fontId="1"/>
  <pageMargins left="0.70866141732283472" right="0.70866141732283472" top="0.74803149606299213" bottom="0.55118110236220474" header="0.31496062992125984" footer="0.31496062992125984"/>
  <pageSetup paperSize="8" orientation="landscape" r:id="rId1"/>
  <headerFooter>
    <oddFooter>&amp;C&amp;14&amp;P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Ｈ30.10～H31．4月</vt:lpstr>
      <vt:lpstr>Ｒ１．5月～７月</vt:lpstr>
      <vt:lpstr>Ｈ30.10～Ｒ１．7月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北村陽洋(地域政策課)</cp:lastModifiedBy>
  <cp:lastPrinted>2019-09-10T06:14:24Z</cp:lastPrinted>
  <dcterms:created xsi:type="dcterms:W3CDTF">2018-11-14T08:46:44Z</dcterms:created>
  <dcterms:modified xsi:type="dcterms:W3CDTF">2019-09-10T06:14:31Z</dcterms:modified>
</cp:coreProperties>
</file>